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defaultThemeVersion="166925"/>
  <mc:AlternateContent xmlns:mc="http://schemas.openxmlformats.org/markup-compatibility/2006">
    <mc:Choice Requires="x15">
      <x15ac:absPath xmlns:x15ac="http://schemas.microsoft.com/office/spreadsheetml/2010/11/ac" url="\\ademe.intra\angers$\PROJETS\DEC_Partages\DEC_DRs_AAP RECYCLAGE\FR30_Recyclage des plastiques_volet 2\0-CDC et documents pour le dépôt V2\1-Annexe volet technique et financier\"/>
    </mc:Choice>
  </mc:AlternateContent>
  <xr:revisionPtr revIDLastSave="0" documentId="13_ncr:1_{1B7B7C41-8964-4061-AEEB-362DF1B73CAF}" xr6:coauthVersionLast="47" xr6:coauthVersionMax="47" xr10:uidLastSave="{00000000-0000-0000-0000-000000000000}"/>
  <bookViews>
    <workbookView xWindow="28680" yWindow="-120" windowWidth="29040" windowHeight="15840" tabRatio="804" activeTab="2" xr2:uid="{00000000-000D-0000-FFFF-FFFF00000000}"/>
  </bookViews>
  <sheets>
    <sheet name="Mode d'emploi " sheetId="18" r:id="rId1"/>
    <sheet name="Feuil1" sheetId="7" state="hidden" r:id="rId2"/>
    <sheet name="2-Eval° quali (multicritères)" sheetId="9" r:id="rId3"/>
    <sheet name="3-Eval° quanti Incorporation" sheetId="10" r:id="rId4"/>
    <sheet name="3-Eval° quanti Régénération" sheetId="25" r:id="rId5"/>
    <sheet name="ODD" sheetId="28" r:id="rId6"/>
    <sheet name="Data GES" sheetId="27" r:id="rId7"/>
    <sheet name="LISTES" sheetId="15" state="hidden" r:id="rId8"/>
  </sheets>
  <definedNames>
    <definedName name="_xlnm._FilterDatabase" localSheetId="2" hidden="1">'2-Eval° quali (multicritères)'!$B$14:$I$25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4" i="25" l="1"/>
  <c r="H85" i="25"/>
  <c r="H86" i="25"/>
  <c r="H87" i="25"/>
  <c r="H88" i="25"/>
  <c r="H89" i="25"/>
  <c r="H83" i="25"/>
  <c r="H68" i="25"/>
  <c r="H69" i="25"/>
  <c r="H70" i="25"/>
  <c r="H71" i="25"/>
  <c r="H72" i="25"/>
  <c r="H73" i="25"/>
  <c r="H74" i="25"/>
  <c r="H75" i="25"/>
  <c r="H76" i="25"/>
  <c r="H67" i="25"/>
  <c r="H89" i="10"/>
  <c r="B59" i="10" s="1"/>
  <c r="H82" i="10"/>
  <c r="H83" i="10"/>
  <c r="H84" i="10"/>
  <c r="H85" i="10"/>
  <c r="H86" i="10"/>
  <c r="H81" i="10"/>
  <c r="H68" i="10"/>
  <c r="H69" i="10"/>
  <c r="H70" i="10"/>
  <c r="H71" i="10"/>
  <c r="H72" i="10"/>
  <c r="H67" i="10"/>
  <c r="H87" i="10" l="1"/>
  <c r="H73" i="10"/>
  <c r="H91" i="25"/>
  <c r="I82" i="25"/>
  <c r="I66" i="25"/>
  <c r="H36" i="25"/>
  <c r="K36" i="25" s="1"/>
  <c r="I35" i="25"/>
  <c r="H34" i="25"/>
  <c r="J34" i="25" s="1"/>
  <c r="H33" i="25"/>
  <c r="K33" i="25" s="1"/>
  <c r="I32" i="25"/>
  <c r="D15" i="25"/>
  <c r="H15" i="25" s="1"/>
  <c r="F14" i="25"/>
  <c r="D14" i="25"/>
  <c r="I89" i="10"/>
  <c r="H75" i="10"/>
  <c r="I75" i="10" s="1"/>
  <c r="H78" i="25" l="1"/>
  <c r="B59" i="25" s="1"/>
  <c r="I91" i="25"/>
  <c r="H14" i="25"/>
  <c r="K14" i="25" s="1"/>
  <c r="K34" i="25"/>
  <c r="K35" i="25" s="1"/>
  <c r="K37" i="25" s="1"/>
  <c r="K15" i="25"/>
  <c r="J15" i="25"/>
  <c r="J33" i="25"/>
  <c r="J35" i="25" s="1"/>
  <c r="J36" i="25"/>
  <c r="I78" i="25" l="1"/>
  <c r="E59" i="25" s="1"/>
  <c r="J37" i="25"/>
  <c r="J14" i="25"/>
  <c r="J16" i="25" s="1"/>
  <c r="B60" i="25"/>
  <c r="K16" i="25"/>
  <c r="I32" i="10"/>
  <c r="H36" i="10" l="1"/>
  <c r="J36" i="10" l="1"/>
  <c r="K36" i="10"/>
  <c r="H34" i="10" l="1"/>
  <c r="H33" i="10"/>
  <c r="J33" i="10" l="1"/>
  <c r="K33" i="10"/>
  <c r="J34" i="10"/>
  <c r="I35" i="10"/>
  <c r="K34" i="10" s="1"/>
  <c r="J35" i="10" l="1"/>
  <c r="J37" i="10" s="1"/>
  <c r="K35" i="10"/>
  <c r="K37" i="10" s="1"/>
  <c r="D15" i="10" l="1"/>
  <c r="H15" i="10" s="1"/>
  <c r="F14" i="10"/>
  <c r="D14" i="10"/>
  <c r="J15" i="10" l="1"/>
  <c r="K15" i="10"/>
  <c r="H14" i="10"/>
  <c r="J14" i="10" l="1"/>
  <c r="J16" i="10" s="1"/>
  <c r="K14" i="10"/>
  <c r="K16" i="10" s="1"/>
  <c r="B60"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BOURRY Axelle</author>
  </authors>
  <commentList>
    <comment ref="B6" authorId="0" shapeId="0" xr:uid="{DE717199-E627-4A5E-B3FC-F9C56FEB3772}">
      <text>
        <r>
          <rPr>
            <b/>
            <sz val="9"/>
            <color indexed="81"/>
            <rFont val="Tahoma"/>
            <family val="2"/>
          </rPr>
          <t xml:space="preserve">Quelle est la situation si le projet n'a pas lieu ? En conservant une équivalence "massique" entre les scénario avec ou sans projet.
</t>
        </r>
      </text>
    </comment>
    <comment ref="I6" authorId="0" shapeId="0" xr:uid="{4354E635-D0A1-4381-BAA2-7836B8A5FA5B}">
      <text>
        <r>
          <rPr>
            <b/>
            <sz val="9"/>
            <color indexed="81"/>
            <rFont val="Tahoma"/>
            <family val="2"/>
          </rPr>
          <t>BOURRY Axelle:</t>
        </r>
        <r>
          <rPr>
            <sz val="9"/>
            <color indexed="81"/>
            <rFont val="Tahoma"/>
            <family val="2"/>
          </rPr>
          <t xml:space="preserve">
pour établir une solution de ref enviro, je prd une unité fonctionnelle qui a le même résultat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OULD FERHAT Laurence</author>
    <author>BOURRY Axelle</author>
  </authors>
  <commentList>
    <comment ref="A1" authorId="0" shapeId="0" xr:uid="{00000000-0006-0000-0300-000001000000}">
      <text>
        <r>
          <rPr>
            <b/>
            <sz val="9"/>
            <color indexed="81"/>
            <rFont val="Tahoma"/>
            <family val="2"/>
          </rPr>
          <t>OULD FERHAT Laurence:</t>
        </r>
        <r>
          <rPr>
            <sz val="9"/>
            <color indexed="81"/>
            <rFont val="Tahoma"/>
            <family val="2"/>
          </rPr>
          <t xml:space="preserve">
manque lignes 1,2 et 3 hors du groupe</t>
        </r>
      </text>
    </comment>
    <comment ref="F66" authorId="1" shapeId="0" xr:uid="{4E12BCF5-35A0-4A04-AD85-A59B1D161683}">
      <text>
        <r>
          <rPr>
            <b/>
            <sz val="9"/>
            <color indexed="81"/>
            <rFont val="Tahoma"/>
            <family val="2"/>
          </rPr>
          <t xml:space="preserve">Certains FE sont données en indication dans le dernier onglet
</t>
        </r>
      </text>
    </comment>
    <comment ref="D67" authorId="1" shapeId="0" xr:uid="{E7C42D57-5BF6-4628-9932-A45CEEB26FDC}">
      <text>
        <r>
          <rPr>
            <b/>
            <sz val="9"/>
            <color indexed="81"/>
            <rFont val="Tahoma"/>
            <family val="2"/>
          </rPr>
          <t xml:space="preserve">Distance fournisseur * tonnage annuel fourni
</t>
        </r>
      </text>
    </comment>
    <comment ref="D68" authorId="1" shapeId="0" xr:uid="{4158CEB0-6B45-4710-BF65-BD6358CBC936}">
      <text>
        <r>
          <rPr>
            <sz val="9"/>
            <color indexed="81"/>
            <rFont val="Tahoma"/>
            <family val="2"/>
          </rPr>
          <t>Distance fournisseur * tonnage annuel fourni</t>
        </r>
      </text>
    </comment>
    <comment ref="B71" authorId="1" shapeId="0" xr:uid="{FB01327D-26A3-4BD4-B2D9-20748823A078}">
      <text>
        <r>
          <rPr>
            <sz val="9"/>
            <color indexed="81"/>
            <rFont val="Tahoma"/>
            <family val="2"/>
          </rPr>
          <t>Si le procédé est identique qu'il s'agisse de MPR ou MPV, les émissions sont identiques pour la solution projet et la solution de référence. Dans ce cas, il est inutile de les préciser</t>
        </r>
      </text>
    </comment>
    <comment ref="F80" authorId="1" shapeId="0" xr:uid="{F676C97B-B4B1-435A-8784-A640581DCA7B}">
      <text>
        <r>
          <rPr>
            <b/>
            <sz val="9"/>
            <color indexed="81"/>
            <rFont val="Tahoma"/>
            <family val="2"/>
          </rPr>
          <t xml:space="preserve">Certains FE sont données en indication dans le dernier onglet
</t>
        </r>
      </text>
    </comment>
    <comment ref="E83" authorId="1" shapeId="0" xr:uid="{2DDD8C59-FE8D-4D8F-8267-FBF99871CD85}">
      <text>
        <r>
          <rPr>
            <b/>
            <sz val="9"/>
            <color indexed="81"/>
            <rFont val="Tahoma"/>
            <family val="2"/>
          </rPr>
          <t>Indiquer 0 si c'est une première incorporation</t>
        </r>
      </text>
    </comment>
    <comment ref="B85" authorId="1" shapeId="0" xr:uid="{D621162E-3F84-46CD-91B0-7D2D2CE4B9E9}">
      <text>
        <r>
          <rPr>
            <b/>
            <sz val="9"/>
            <color indexed="81"/>
            <rFont val="Tahoma"/>
            <family val="2"/>
          </rPr>
          <t>Si le procédé est identique qu'il s'agisse de MPR ou MPV, les émissions sont identiques pour la solution projet et la solution de référence. Dans ce cas, il est inutile de les préciser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OULD FERHAT Laurence</author>
    <author>BOURRY Axelle</author>
  </authors>
  <commentList>
    <comment ref="A1" authorId="0" shapeId="0" xr:uid="{BEC0DBB5-4D6C-40EF-826F-4567F36B0AC5}">
      <text>
        <r>
          <rPr>
            <b/>
            <sz val="9"/>
            <color indexed="81"/>
            <rFont val="Tahoma"/>
            <family val="2"/>
          </rPr>
          <t>OULD FERHAT Laurence:</t>
        </r>
        <r>
          <rPr>
            <sz val="9"/>
            <color indexed="81"/>
            <rFont val="Tahoma"/>
            <family val="2"/>
          </rPr>
          <t xml:space="preserve">
manque lignes 1,2 et 3 hors du groupe</t>
        </r>
      </text>
    </comment>
    <comment ref="F66" authorId="1" shapeId="0" xr:uid="{4A5B473A-33AF-41AE-99EA-818F6BB76988}">
      <text>
        <r>
          <rPr>
            <b/>
            <sz val="9"/>
            <color indexed="81"/>
            <rFont val="Tahoma"/>
            <family val="2"/>
          </rPr>
          <t>certains FE sont donnés en indication dans le dernier onglet</t>
        </r>
      </text>
    </comment>
    <comment ref="F82" authorId="1" shapeId="0" xr:uid="{824B3AE7-6605-4598-B57A-B2C5025C3A5E}">
      <text>
        <r>
          <rPr>
            <b/>
            <sz val="9"/>
            <color indexed="81"/>
            <rFont val="Tahoma"/>
            <family val="2"/>
          </rPr>
          <t>certains FE sont donnés en indication dans le dernier onglet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tc={F39300C1-A9F1-401E-9459-6C4ECEA32C6F}</author>
  </authors>
  <commentList>
    <comment ref="C6" authorId="0" shapeId="0" xr:uid="{F39300C1-A9F1-401E-9459-6C4ECEA32C6F}">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Sur base ges ademe : utilisable seulement par membre SRP…
</t>
      </text>
    </comment>
  </commentList>
</comments>
</file>

<file path=xl/sharedStrings.xml><?xml version="1.0" encoding="utf-8"?>
<sst xmlns="http://schemas.openxmlformats.org/spreadsheetml/2006/main" count="520" uniqueCount="260">
  <si>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</si>
  <si>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</si>
  <si>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</si>
  <si>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</si>
  <si>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</si>
  <si>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</si>
  <si>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</si>
  <si>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</si>
  <si>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</si>
  <si>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</si>
  <si>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</si>
  <si>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</si>
  <si>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</si>
  <si>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</si>
  <si>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</si>
  <si>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</si>
  <si>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</si>
  <si>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</si>
  <si>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</si>
  <si>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</si>
  <si>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</si>
  <si>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</si>
  <si>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</si>
  <si>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</si>
  <si>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</si>
  <si>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</si>
  <si>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</si>
  <si>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</si>
  <si>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</si>
  <si>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</si>
  <si>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</si>
  <si>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</si>
  <si>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</si>
  <si>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</si>
  <si>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</si>
  <si>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</si>
  <si>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</si>
  <si>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t>t eq CO2 (évitées)</t>
  </si>
  <si>
    <t>solution projet</t>
  </si>
  <si>
    <t>solution référence</t>
  </si>
  <si>
    <t>Solution étudiée pour le projet</t>
  </si>
  <si>
    <t>Cumul des émissions de "CO2 évités"</t>
  </si>
  <si>
    <t>AIDE (déplier les lignes)</t>
  </si>
  <si>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</si>
  <si>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</si>
  <si>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</si>
  <si>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</si>
  <si>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</si>
  <si>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Analyse ex ante : A préparer en amont du dossier - à consolider pour l'instruction du projet</t>
  </si>
  <si>
    <t>Hypothèses (étapes du cycle de vie…) et limites</t>
  </si>
  <si>
    <t xml:space="preserve">Réduction de la consommation d'eau (m3/an)      </t>
  </si>
  <si>
    <t>Pollution de l'eau ou des sols</t>
  </si>
  <si>
    <t xml:space="preserve"> Les impacts environnementaux sont à compléter uniquement par le chef de file, à l'échelle du projet dans son ensemble</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</si>
  <si>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</si>
  <si>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</si>
  <si>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</si>
  <si>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</si>
  <si>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</si>
  <si>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</si>
  <si>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</si>
  <si>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</si>
  <si>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</si>
  <si>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</si>
  <si>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</si>
  <si>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</si>
  <si>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</si>
  <si>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</si>
  <si>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</si>
  <si>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</si>
  <si>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</si>
  <si>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</si>
  <si>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</si>
  <si>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</si>
  <si>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</si>
  <si>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</si>
  <si>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</si>
  <si>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</si>
  <si>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</si>
  <si>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</si>
  <si>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</si>
  <si>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</si>
  <si>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</si>
  <si>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</si>
  <si>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</si>
  <si>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</si>
  <si>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</si>
  <si>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</si>
  <si>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</si>
  <si>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</si>
  <si>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</si>
  <si>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</si>
  <si>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</si>
  <si>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</si>
  <si>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</si>
  <si>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</si>
  <si>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</si>
  <si>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</si>
  <si>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</si>
  <si>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</si>
  <si>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</si>
  <si>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</si>
  <si>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</si>
  <si>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</si>
  <si>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</si>
  <si>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</si>
  <si>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</si>
  <si>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</si>
  <si>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</si>
  <si>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</si>
  <si>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</si>
  <si>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</si>
  <si>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</si>
  <si>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</si>
  <si>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Mode d'emploi pour remplir le document "Annexe 5 : grille d'impacts environnementaux"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</si>
  <si>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</si>
  <si>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</si>
  <si>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</si>
  <si>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</si>
  <si>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</si>
  <si>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</si>
  <si>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</si>
  <si>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Le projet frêne-t-il une évolution plus rapide vers une situation plus résiliente face aux risques climatiques ?
La mesure risque-t-elle d’entraîner une augmentation des incidences négatives du climat actuel et de son évolution attendue sur elle-même ou sur la population, la nature ou les biens?</t>
  </si>
  <si>
    <t xml:space="preserve">Quantité de matière recyclée utilisée par an 
</t>
  </si>
  <si>
    <t xml:space="preserve">Quantité de déchets détournés de l'enfouissement ou de l'incinération en interne (chute) et/ou en externe 
</t>
  </si>
  <si>
    <t>Quelles sont la, les études déjà réalisées ?</t>
  </si>
  <si>
    <t xml:space="preserve">Si oui, ont-elles été réalisées en interne ou avec un bureau d'étude spécialisé ? </t>
  </si>
  <si>
    <t>Quelle est la solution de référence environnementale  ?</t>
  </si>
  <si>
    <t xml:space="preserve">Transport des déchets jusqu'au site de traitement </t>
  </si>
  <si>
    <t xml:space="preserve">consommation machine 1 </t>
  </si>
  <si>
    <t>consommation machine 2</t>
  </si>
  <si>
    <t>matière</t>
  </si>
  <si>
    <t>energie</t>
  </si>
  <si>
    <t xml:space="preserve">tonne </t>
  </si>
  <si>
    <t>Kwh consommé</t>
  </si>
  <si>
    <t xml:space="preserve">Kwh/an </t>
  </si>
  <si>
    <t>tonnage annuel déchets transportés et régénérés</t>
  </si>
  <si>
    <t xml:space="preserve"> déchets résiduels enfouis </t>
  </si>
  <si>
    <t>déchets résiduels incinérés</t>
  </si>
  <si>
    <t>déchets résiduels recyclés</t>
  </si>
  <si>
    <t>tonnage annuel déchets résiduel</t>
  </si>
  <si>
    <t xml:space="preserve">FE incinération
</t>
  </si>
  <si>
    <t>tonnage annuel déchets incinérés</t>
  </si>
  <si>
    <t xml:space="preserve">matière </t>
  </si>
  <si>
    <t xml:space="preserve">tonnage annuel déchets enfouis </t>
  </si>
  <si>
    <t xml:space="preserve">FE enfouissement 
</t>
  </si>
  <si>
    <t>km.tonnage annuel déchets transportés et régénérés</t>
  </si>
  <si>
    <t xml:space="preserve">km.tonne </t>
  </si>
  <si>
    <t xml:space="preserve">FE semi remorque </t>
  </si>
  <si>
    <t>FE semi remorque</t>
  </si>
  <si>
    <t>FE mix energétique</t>
  </si>
  <si>
    <t>Transport des MPr jusqu'au site de fabrication</t>
  </si>
  <si>
    <t>Transport des MPv jusu'au site de fabrication</t>
  </si>
  <si>
    <t xml:space="preserve">km.tonnage annuel </t>
  </si>
  <si>
    <t xml:space="preserve">Fabrication de la MPr </t>
  </si>
  <si>
    <t xml:space="preserve">Fabrication de la MPv </t>
  </si>
  <si>
    <t>FE MPR</t>
  </si>
  <si>
    <t>FE MPV</t>
  </si>
  <si>
    <t xml:space="preserve">Total </t>
  </si>
  <si>
    <t>tonnage annuel</t>
  </si>
  <si>
    <t>Kwh consommé annuellement</t>
  </si>
  <si>
    <t>Cumul évité par an</t>
  </si>
  <si>
    <t>Autres</t>
  </si>
  <si>
    <t>PC</t>
  </si>
  <si>
    <t>PMMA</t>
  </si>
  <si>
    <t>* Ecoprofil PlasticEurope</t>
  </si>
  <si>
    <t>** Bilan Ges ademe</t>
  </si>
  <si>
    <t>¹thèse, étude non comparable avec europe plastic mais scope identique</t>
  </si>
  <si>
    <t>kgCO2e/tonne de déchets</t>
  </si>
  <si>
    <t xml:space="preserve">Unité </t>
  </si>
  <si>
    <t>2769 </t>
  </si>
  <si>
    <t>2139 </t>
  </si>
  <si>
    <t>kgCO2e/tonne.km</t>
  </si>
  <si>
    <t>Fin de vie stockage - Plastique moyen</t>
  </si>
  <si>
    <t>Incinération - Plastique pétrosourcé PE</t>
  </si>
  <si>
    <t>Incinération - Plastique pétrosourcé PET</t>
  </si>
  <si>
    <t>Incinération - Plastique pétrosourcé PP</t>
  </si>
  <si>
    <t>Incinération - Autres plastiques et plastiques complexes</t>
  </si>
  <si>
    <t>Incinération - Plastique rigide PVC</t>
  </si>
  <si>
    <t>Incinération - Emballages - Plastique rigide PS-PSE</t>
  </si>
  <si>
    <t>Transport de marchandise poids lourds</t>
  </si>
  <si>
    <t xml:space="preserve"> kgCO2e/kWh</t>
  </si>
  <si>
    <t xml:space="preserve">Consommation Electricité - 2008 - Eclairage public et Industrie </t>
  </si>
  <si>
    <t>source : https://bilans-ges.ademe.fr/</t>
  </si>
  <si>
    <t>Polymère</t>
  </si>
  <si>
    <r>
      <t>PLA</t>
    </r>
    <r>
      <rPr>
        <b/>
        <sz val="9"/>
        <color theme="1"/>
        <rFont val="Calibri"/>
        <family val="2"/>
      </rPr>
      <t>¹</t>
    </r>
  </si>
  <si>
    <t>inconnue</t>
  </si>
  <si>
    <t>Inconnu</t>
  </si>
  <si>
    <t>inconnu</t>
  </si>
  <si>
    <t>PP</t>
  </si>
  <si>
    <t>EPEBD</t>
  </si>
  <si>
    <t>PEHD</t>
  </si>
  <si>
    <t>PVC Suspension</t>
  </si>
  <si>
    <t>PVC Emulsion</t>
  </si>
  <si>
    <t>PS</t>
  </si>
  <si>
    <t>ABS</t>
  </si>
  <si>
    <t>PET (grade bouteille)</t>
  </si>
  <si>
    <t>PU mousse</t>
  </si>
  <si>
    <t>Nylon (PA6)</t>
  </si>
  <si>
    <t>Epoxy</t>
  </si>
  <si>
    <t>FE Production Résine Recyclée **
kgCO2eq/tonne</t>
  </si>
  <si>
    <t>FE Production Résine vierge *
kgCO2eq/tonne</t>
  </si>
  <si>
    <t xml:space="preserve"> FE procédés</t>
  </si>
  <si>
    <t xml:space="preserve"> 141 (PVC rigide issu des bâtiments)</t>
  </si>
  <si>
    <t>493 (PS rigide)</t>
  </si>
  <si>
    <t>kgCO2eq/tonne</t>
  </si>
  <si>
    <t>Traitement des déchets incinérés</t>
  </si>
  <si>
    <t xml:space="preserve">Traitement des déchets enfouis </t>
  </si>
  <si>
    <t>même tonnage que la MPr produit grâce au projet</t>
  </si>
  <si>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
- Si peu ou pas d'action sont engagées pour réduire la consommation, indiquer 0 dans la Note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
</t>
    </r>
  </si>
  <si>
    <t xml:space="preserve"> - Recyclage mécanique où la MPr se subsitue à du plastique vierge : Note = 2
- Recyclage mécanique où la MPr se substitue à un autre matériaux : Note = 1
- Recyclage chimique : Note = 1
Indicateurs : ordre de grandeur des réduction des émissions de GES (t CO2eq évitées/an) par rapport à la solution de référence </t>
  </si>
  <si>
    <r>
      <t xml:space="preserve">REGENERATION
</t>
    </r>
    <r>
      <rPr>
        <b/>
        <i/>
        <sz val="12"/>
        <color theme="1"/>
        <rFont val="Calibri"/>
        <family val="2"/>
        <scheme val="minor"/>
      </rPr>
      <t>"Les déchets recyclés post-projet sont traités en incinération, en stockage ou toutes autres solutions alternatives et la MPr post-projet est remplacée par la MPv à produire "</t>
    </r>
  </si>
  <si>
    <r>
      <t xml:space="preserve">INCORPORATION 
</t>
    </r>
    <r>
      <rPr>
        <b/>
        <i/>
        <sz val="12"/>
        <color theme="1"/>
        <rFont val="Calibri"/>
        <family val="2"/>
        <scheme val="minor"/>
      </rPr>
      <t>"Fabriquer la même quantité de produits post-projet avec le taux de MPR avant projet, nul ou inférieur au taux post-projet"</t>
    </r>
  </si>
  <si>
    <t xml:space="preserve">Production matière vierge équivalente X </t>
  </si>
  <si>
    <t xml:space="preserve">Ex : réduction de l'utilisation des ressources, réduction de l'impact des déchets (qualité de l'air, occupation de surface, contamination sol et eau…) </t>
  </si>
  <si>
    <t>ET / OU</t>
  </si>
  <si>
    <t>Emissions de CO2eq cumulées évitées sur un BP de 5 ans</t>
  </si>
  <si>
    <t>NA</t>
  </si>
  <si>
    <t>Production matière vierge équivalente Y</t>
  </si>
  <si>
    <t>FE MPv Y</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</si>
  <si>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de projet  ou égale à la Situation actuelle.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
</t>
    </r>
    <r>
      <rPr>
        <b/>
        <u/>
        <sz val="14"/>
        <color theme="1"/>
        <rFont val="Calibri"/>
        <family val="2"/>
        <scheme val="minor"/>
      </rPr>
      <t xml:space="preserve">
Comment remplir l'évaluation QUANTI - Onglet B : 
</t>
    </r>
    <r>
      <rPr>
        <i/>
        <sz val="11"/>
        <color theme="1"/>
        <rFont val="Calibri"/>
        <family val="2"/>
        <scheme val="minor"/>
      </rPr>
      <t xml:space="preserve">Si le projet ne concerne que de la régénration, remplir l'onglet </t>
    </r>
    <r>
      <rPr>
        <i/>
        <sz val="11"/>
        <color theme="5" tint="-0.499984740745262"/>
        <rFont val="Calibri"/>
        <family val="2"/>
        <scheme val="minor"/>
      </rPr>
      <t>3-Eval° quanti Régénération</t>
    </r>
    <r>
      <rPr>
        <i/>
        <sz val="11"/>
        <color theme="1"/>
        <rFont val="Calibri"/>
        <family val="2"/>
        <scheme val="minor"/>
      </rPr>
      <t xml:space="preserve">
Si le projet concerne à la fois de la régénération et de l'incorporation, remplir les deux onglets </t>
    </r>
    <r>
      <rPr>
        <b/>
        <i/>
        <sz val="11"/>
        <color theme="1"/>
        <rFont val="Calibri"/>
        <family val="2"/>
        <scheme val="minor"/>
      </rPr>
      <t xml:space="preserve"> 3-Eval° quant</t>
    </r>
    <r>
      <rPr>
        <i/>
        <sz val="11"/>
        <color theme="1"/>
        <rFont val="Calibri"/>
        <family val="2"/>
        <scheme val="minor"/>
      </rPr>
      <t xml:space="preserve">i sans doublons sur les émissions des activités
</t>
    </r>
    <r>
      <rPr>
        <b/>
        <i/>
        <u/>
        <sz val="11"/>
        <color theme="1"/>
        <rFont val="Calibri"/>
        <family val="2"/>
        <scheme val="minor"/>
      </rPr>
      <t xml:space="preserve">
</t>
    </r>
  </si>
  <si>
    <t>Durée de vie d'amortissement de la solution apportée par le projet</t>
  </si>
  <si>
    <t xml:space="preserve"> - 1ère incorporation : taux de référence égale à 0% 
- si le projet ne vise pas à remplacer de la matière vierge plastique mais un autre matériaux, des éléments supplémentaires d'analyse pourront être demandés. Dans ce cas, le bilan carbone de la solution de référence doit être ajusté et justifié. </t>
  </si>
  <si>
    <t xml:space="preserve"> - Quantité produite théorique pendant la phase de fonctionnement nominal du projet
- Borne de l'étude : Depuis la fabrication des matières premières jusqu'à la fabrication du produit (jusqu'à la fin de vie du produit si l'usage et/ou la fin de vie sont différents du produit de la solution de référence).</t>
  </si>
  <si>
    <t xml:space="preserve">procédé de fabrication du produit : machine 1  </t>
  </si>
  <si>
    <t>procédé de fabrication du produit : machine 2</t>
  </si>
  <si>
    <t xml:space="preserve">Production  d'électricité ou de chaleur renouvelable (ENR) ajoutée au réseau </t>
  </si>
  <si>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</si>
  <si>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</si>
  <si>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t xml:space="preserve">L’ADEME cherche à davantage tenir compte de l’impact social des projets qu’elle finance. Cet engagement s’inscrit dans l’Agenda France 2030, la déclinaison française des Objectifs de Développement Durable (ODD) adoptés par l’ONU en 2015. </t>
  </si>
  <si>
    <t xml:space="preserve">Ainsi, nous vous invitons à remplir la grille jointe sur les deux objectifs du développement durable qui visent à réduire la pauvreté, la précarité et les inégalités. </t>
  </si>
  <si>
    <t xml:space="preserve">Les informations transmises permettront à l’ADEME d’avoir une vision plus transversale des projets soutenus en identifiant quels sont ses impacts dans les domaines sociaux. Il s’agit d’identifier si le projet en tant que tel a un impact, puis de le qualifier en quelques lignes. </t>
  </si>
  <si>
    <t>Consignes pour compléter cette fiche :</t>
  </si>
  <si>
    <r>
      <t>-</t>
    </r>
    <r>
      <rPr>
        <sz val="11"/>
        <color theme="1"/>
        <rFont val="Calibri"/>
        <family val="2"/>
        <scheme val="minor"/>
      </rPr>
      <t> Après avoir complété les éléments en pointillés ci-dessus, le porteur de projet passe en revue les deux Objectifs de Développement Durable ci-dessous et identifie ceux auxquels son projet contribue ;</t>
    </r>
  </si>
  <si>
    <r>
      <t>-</t>
    </r>
    <r>
      <rPr>
        <sz val="11"/>
        <color theme="1"/>
        <rFont val="Calibri"/>
        <family val="2"/>
        <scheme val="minor"/>
      </rPr>
      <t> Dans la grille, le porteur de projet est invité à indiquer quelle est la contribution de son projet sur les deux thématiques. Une réponse positive à une seule des assertions de la case « enjeux » suffit pour cocher la case « oui » </t>
    </r>
  </si>
  <si>
    <r>
      <t>-</t>
    </r>
    <r>
      <rPr>
        <sz val="11"/>
        <color theme="1"/>
        <rFont val="Calibri"/>
        <family val="2"/>
        <scheme val="minor"/>
      </rPr>
      <t xml:space="preserve"> Lorsque la case « oui, fortement » est cochée, le porteur de projet pourra préciser un ou plusieurs indicateurs de résultats, ou d’autres éléments qui permettront à l’ADEME de mieux identifier les retombées du projet. </t>
    </r>
  </si>
  <si>
    <t>Objectif de Développement Durable (ODD)</t>
  </si>
  <si>
    <t>Enjeux</t>
  </si>
  <si>
    <t>Le projet contribue-t-il à l’ODD ?</t>
  </si>
  <si>
    <t>Indicateurs ou autres précisions</t>
  </si>
  <si>
    <t>OUI</t>
  </si>
  <si>
    <t>NON</t>
  </si>
  <si>
    <t>Oui, fortement</t>
  </si>
  <si>
    <t>Oui, à la marge</t>
  </si>
  <si>
    <t>Lutter contre la pauvreté et la précarité</t>
  </si>
  <si>
    <t xml:space="preserve">Le projet contribue à lutter contre la précarité et la pauvreté. 
Il contribue à faire en sorte que les personnes en situation de pauvreté ou de vulnérabilité aient accès aux services de base (alimentation, énergie, mobilité…). 
Il contribue à l’emploi, l’emploi d’insertion ou heures de travail en ESAT
Il renforce la résilience de ces personnes et réduit leur exposition aux phénomènes climatiques extrêmes et à d’autres chocs et catastrophes d’ordre économique, social ou environnemental (le cas échéant en favorisant leur réinsertion). </t>
  </si>
  <si>
    <t xml:space="preserve">Quel indicateur pourriez-vous donner en fin de projet pour attester de l’atteinte de cet ODD ? Ou autres précisions ? </t>
  </si>
  <si>
    <t>Réduire les inégalités</t>
  </si>
  <si>
    <t>Le projet permet de réduire les inégalités sociales.
Il favorise l’autonomisation de toutes les personnes et leur intégration sociale, économique et politique, indépendamment de leur âge, de leur sexe, de leur handicap, de leur appartenance ethnique, de leurs origines, de leur religion ou de leur statut économique ou autre.</t>
  </si>
  <si>
    <t xml:space="preserve">Quel indicateur pourriez-vous donner en fin de projet pour attester de l’atteinte de cet ODD ? ou autres précisions ? </t>
  </si>
  <si>
    <t xml:space="preserve">Installation sur un site industriel existant : + 2
Création d'une usine sur un espace dédié au développement industriel : 0
Création d'une usine sur espace naturel ou avec contrainte : -2
Pour des déchets recyclés et  détournés de l'enfouissement, ajouter  + 2 au résultat.
</t>
  </si>
  <si>
    <t>Voir onglet ODD</t>
  </si>
  <si>
    <t>Elles sont à fournir en annexe du dossier techniques</t>
  </si>
  <si>
    <t xml:space="preserve">Durée de vie moyenne du produit fabriqué </t>
  </si>
  <si>
    <t xml:space="preserve"> "Tonnage de matière RECYCLEE par an à partir de X tonnes de déchets"</t>
  </si>
  <si>
    <t>"Les mêmes tonnages de déchets recyclés post-projet sont traités en incinération, en stockage, ou à l'export pour le recyclage et la MPr post-projet est remplacée par la MPv à produire "</t>
  </si>
  <si>
    <r>
      <rPr>
        <u/>
        <sz val="11"/>
        <color theme="1"/>
        <rFont val="Calibri"/>
        <family val="2"/>
        <scheme val="minor"/>
      </rPr>
      <t>Impact sur métaux lourds, DCO, nitrates,...
Descriptif solution</t>
    </r>
    <r>
      <rPr>
        <sz val="11"/>
        <color theme="1"/>
        <rFont val="Calibri"/>
        <family val="2"/>
        <scheme val="minor"/>
      </rPr>
      <t xml:space="preserve"> : le projet prévoit-il des traitement effluent liquides, station épuration supplémentaire par rapport à la réglementation en vigueur ?
--&gt; ordre de grandeur de la réduction d'impact sur métaux lourds, DCO, nitrates,… ?
</t>
    </r>
    <r>
      <rPr>
        <b/>
        <sz val="11"/>
        <color theme="1"/>
        <rFont val="Calibri"/>
        <family val="2"/>
        <scheme val="minor"/>
      </rPr>
      <t xml:space="preserve">Si l'entreprise est concernée par le décret du 16 avril 2021 sur la prévention des pertes de granulés plastiques dans l’environnement, attribuer la note selon les critères suivant : 
- la démarche n'est pas lancée : -1 
- La démarche est en cours (des éléments le prouvrant seront demandés) : 0
- Un premier audit de contrôle a été fait (fournir le certificat) : +1
- Les non conformité identifiées à l'audit sont levées (fournir le certificat d'audit et le plan d'action élaboré) : +2
</t>
    </r>
  </si>
  <si>
    <t xml:space="preserve"> - Quantité traitée théorique pendant la phase de fonctionnement nominal du projet.
- Borne de l'étude : collecte inclue à la régénération en sortie d'usine.</t>
  </si>
  <si>
    <t>exemple : "Quantité de produits fabriqués par an en incorporant X% de MPR "</t>
  </si>
  <si>
    <t>exemple : "Fabriquer la même quantité de produits finis avec le taux de MPR avant le projet (nul ou inférieur au tauxd'incorporation post-projet)"</t>
  </si>
  <si>
    <t xml:space="preserve"> - production et autoconsommation d'ENR = note +2 
- Consommation EnR (kWh) (Quantité,% Enr, type d'Enr ,...) + Note = 1
- Si le projet utilise le mix énergétique français : Note = 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</si>
</sst>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2">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9"/>
      <color indexed="81"/>
      <name val="Tahoma"/>
      <family val="2"/>
    </font>
    <font>
      <sz val="11"/>
      <color rgb="FF000000"/>
      <name val="Arial1"/>
    </font>
    <font>
      <sz val="11"/>
      <color rgb="FFFF0000"/>
      <name val="Calibri"/>
      <family val="2"/>
      <scheme val="minor"/>
    </font>
    <font>
      <b/>
      <sz val="9"/>
      <color indexed="81"/>
      <name val="Tahoma"/>
      <family val="2"/>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i/>
      <sz val="11"/>
      <color rgb="FFFF0000"/>
      <name val="Calibri"/>
      <family val="2"/>
      <scheme val="minor"/>
    </font>
    <font>
      <i/>
      <sz val="11"/>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u/>
      <sz val="11"/>
      <name val="Calibri"/>
      <family val="2"/>
      <scheme val="minor"/>
    </font>
    <font>
      <b/>
      <u/>
      <sz val="14"/>
      <color theme="0"/>
      <name val="Calibri"/>
      <family val="2"/>
      <scheme val="minor"/>
    </font>
    <font>
      <b/>
      <sz val="18"/>
      <color theme="0"/>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sz val="11"/>
      <color theme="1"/>
      <name val="Calibri"/>
      <family val="2"/>
    </font>
    <font>
      <b/>
      <sz val="9"/>
      <color theme="1"/>
      <name val="Calibri"/>
      <family val="2"/>
    </font>
    <font>
      <b/>
      <i/>
      <sz val="12"/>
      <color theme="1"/>
      <name val="Calibri"/>
      <family val="2"/>
      <scheme val="minor"/>
    </font>
    <font>
      <i/>
      <sz val="11"/>
      <color theme="5" tint="-0.499984740745262"/>
      <name val="Calibri"/>
      <family val="2"/>
      <scheme val="minor"/>
    </font>
    <font>
      <sz val="14"/>
      <color theme="0"/>
      <name val="Calibri"/>
      <family val="2"/>
      <scheme val="minor"/>
    </font>
    <font>
      <b/>
      <u/>
      <sz val="11"/>
      <color theme="5"/>
      <name val="Calibri"/>
      <family val="2"/>
      <scheme val="minor"/>
    </font>
    <font>
      <sz val="11"/>
      <color rgb="FF0070C0"/>
      <name val="Calibri"/>
      <family val="2"/>
      <scheme val="minor"/>
    </font>
    <font>
      <b/>
      <sz val="13"/>
      <color theme="1"/>
      <name val="Calibri"/>
      <family val="2"/>
      <scheme val="minor"/>
    </font>
    <font>
      <b/>
      <sz val="12.5"/>
      <color theme="1"/>
      <name val="Calibri"/>
      <family val="2"/>
      <scheme val="minor"/>
    </font>
    <font>
      <sz val="8"/>
      <color theme="1"/>
      <name val="Calibri"/>
      <family val="2"/>
      <scheme val="minor"/>
    </font>
    <font>
      <b/>
      <sz val="11"/>
      <color rgb="FF000000"/>
      <name val="Calibri"/>
      <family val="2"/>
      <scheme val="minor"/>
    </font>
    <font>
      <sz val="10"/>
      <color rgb="FF000000"/>
      <name val="Calibri"/>
      <family val="2"/>
      <scheme val="minor"/>
    </font>
    <font>
      <sz val="3"/>
      <color theme="1"/>
      <name val="Calibri"/>
      <family val="2"/>
      <scheme val="minor"/>
    </font>
    <font>
      <sz val="14"/>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top style="hair">
        <color auto="1"/>
      </top>
      <bottom style="dashed">
        <color theme="1" tint="0.499984740745262"/>
      </bottom>
      <diagonal/>
    </border>
    <border>
      <left/>
      <right style="hair">
        <color auto="1"/>
      </right>
      <top/>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5" fillId="0" borderId="0" applyFont="0" applyFill="0" applyBorder="0" applyAlignment="0" applyProtection="0"/>
    <xf numFmtId="0" fontId="9" fillId="0" borderId="0"/>
    <xf numFmtId="0" fontId="18" fillId="0" borderId="0" applyNumberFormat="0" applyFill="0" applyBorder="0" applyAlignment="0" applyProtection="0"/>
  </cellStyleXfs>
  <cellXfs count="307">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10" fillId="0" borderId="0" xfId="0" applyFont="1"/>
    <xf numFmtId="0" fontId="4" fillId="0" borderId="19" xfId="0" applyFont="1" applyBorder="1" applyAlignment="1">
      <alignment horizontal="left" vertical="center"/>
    </xf>
    <xf numFmtId="0" fontId="4" fillId="0" borderId="0" xfId="0" applyFont="1" applyAlignment="1">
      <alignment horizontal="left" vertical="center"/>
    </xf>
    <xf numFmtId="0" fontId="12" fillId="3" borderId="14" xfId="0" applyFont="1" applyFill="1" applyBorder="1" applyAlignment="1">
      <alignment horizontal="center" vertical="center"/>
    </xf>
    <xf numFmtId="0" fontId="1" fillId="5" borderId="14" xfId="0" applyFont="1" applyFill="1" applyBorder="1" applyAlignment="1">
      <alignment horizontal="center" vertical="center"/>
    </xf>
    <xf numFmtId="0" fontId="0" fillId="4" borderId="14"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0" fontId="7" fillId="0" borderId="14" xfId="0" applyFont="1" applyBorder="1" applyAlignment="1">
      <alignment horizontal="left" vertical="center" wrapText="1"/>
    </xf>
    <xf numFmtId="0" fontId="0" fillId="0" borderId="14" xfId="0" applyBorder="1" applyAlignment="1">
      <alignment horizontal="left" vertical="center" wrapText="1"/>
    </xf>
    <xf numFmtId="0" fontId="0" fillId="4" borderId="14" xfId="0" applyFill="1" applyBorder="1" applyAlignment="1">
      <alignment horizontal="left" vertical="center"/>
    </xf>
    <xf numFmtId="0" fontId="12" fillId="6"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17" fillId="6" borderId="0" xfId="0" applyFont="1" applyFill="1" applyAlignment="1">
      <alignment vertical="top"/>
    </xf>
    <xf numFmtId="43" fontId="17" fillId="6" borderId="0" xfId="1" applyFont="1" applyFill="1" applyAlignment="1">
      <alignment horizontal="center" vertical="top"/>
    </xf>
    <xf numFmtId="0" fontId="0" fillId="0" borderId="14" xfId="0" applyBorder="1" applyAlignment="1">
      <alignment horizontal="left" vertical="top"/>
    </xf>
    <xf numFmtId="0" fontId="15" fillId="0" borderId="0" xfId="0" applyFont="1" applyAlignment="1">
      <alignment vertical="top"/>
    </xf>
    <xf numFmtId="0" fontId="18" fillId="0" borderId="0" xfId="3" applyAlignment="1">
      <alignment vertical="top"/>
    </xf>
    <xf numFmtId="0" fontId="21" fillId="0" borderId="10" xfId="0" applyFont="1" applyBorder="1" applyAlignment="1">
      <alignment vertical="top"/>
    </xf>
    <xf numFmtId="0" fontId="15" fillId="0" borderId="18" xfId="0" applyFont="1" applyBorder="1" applyAlignment="1">
      <alignment vertical="top"/>
    </xf>
    <xf numFmtId="0" fontId="15" fillId="0" borderId="4" xfId="0" applyFont="1" applyBorder="1" applyAlignment="1">
      <alignment vertical="top"/>
    </xf>
    <xf numFmtId="0" fontId="15" fillId="0" borderId="7" xfId="0" applyFont="1" applyBorder="1" applyAlignment="1">
      <alignment vertical="top"/>
    </xf>
    <xf numFmtId="43" fontId="15" fillId="0" borderId="0" xfId="1" applyFont="1" applyBorder="1" applyAlignment="1">
      <alignment horizontal="center" vertical="top"/>
    </xf>
    <xf numFmtId="0" fontId="15" fillId="0" borderId="8" xfId="0" applyFont="1" applyBorder="1" applyAlignment="1">
      <alignment vertical="top"/>
    </xf>
    <xf numFmtId="0" fontId="15" fillId="0" borderId="7" xfId="0" applyFont="1" applyBorder="1" applyAlignment="1">
      <alignment vertical="top" wrapText="1"/>
    </xf>
    <xf numFmtId="0" fontId="15" fillId="0" borderId="0" xfId="0" applyFont="1" applyAlignment="1">
      <alignment vertical="top" wrapText="1"/>
    </xf>
    <xf numFmtId="0" fontId="15" fillId="0" borderId="7" xfId="0" applyFont="1" applyBorder="1" applyAlignment="1">
      <alignment horizontal="right" vertical="top"/>
    </xf>
    <xf numFmtId="0" fontId="13" fillId="7" borderId="0" xfId="0" applyFont="1" applyFill="1" applyAlignment="1">
      <alignment vertical="top" wrapText="1"/>
    </xf>
    <xf numFmtId="0" fontId="20" fillId="0" borderId="0" xfId="0" applyFont="1" applyAlignment="1">
      <alignment horizontal="center" vertical="top"/>
    </xf>
    <xf numFmtId="0" fontId="13" fillId="7" borderId="0" xfId="0" applyFont="1" applyFill="1" applyAlignment="1">
      <alignment horizontal="left" vertical="center" wrapText="1"/>
    </xf>
    <xf numFmtId="43" fontId="19" fillId="0" borderId="15" xfId="1" applyFont="1" applyBorder="1" applyAlignment="1">
      <alignment horizontal="left" vertical="center"/>
    </xf>
    <xf numFmtId="0" fontId="0" fillId="0" borderId="16" xfId="0" applyBorder="1" applyAlignment="1">
      <alignment horizontal="left" vertical="center"/>
    </xf>
    <xf numFmtId="43" fontId="0" fillId="0" borderId="0" xfId="1" applyFont="1" applyAlignment="1">
      <alignment horizontal="left" vertical="center"/>
    </xf>
    <xf numFmtId="0" fontId="12" fillId="3" borderId="0" xfId="0" applyFont="1" applyFill="1" applyAlignment="1">
      <alignment vertical="top"/>
    </xf>
    <xf numFmtId="0" fontId="17" fillId="3" borderId="0" xfId="0" applyFont="1" applyFill="1" applyAlignment="1">
      <alignment vertical="top"/>
    </xf>
    <xf numFmtId="43" fontId="17" fillId="3" borderId="0" xfId="1" applyFont="1" applyFill="1" applyAlignment="1">
      <alignment horizontal="center" vertical="top"/>
    </xf>
    <xf numFmtId="0" fontId="12" fillId="3" borderId="14" xfId="0" applyFont="1" applyFill="1" applyBorder="1" applyAlignment="1">
      <alignment horizontal="center" vertical="center" wrapText="1"/>
    </xf>
    <xf numFmtId="0" fontId="12" fillId="3" borderId="14"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8" fillId="7" borderId="0" xfId="0" applyFont="1" applyFill="1" applyAlignment="1">
      <alignment vertical="top" wrapText="1"/>
    </xf>
    <xf numFmtId="0" fontId="30" fillId="0" borderId="0" xfId="2" applyFont="1"/>
    <xf numFmtId="43" fontId="0" fillId="0" borderId="0" xfId="1" applyFont="1" applyBorder="1" applyAlignment="1">
      <alignment horizontal="center" vertical="top"/>
    </xf>
    <xf numFmtId="43" fontId="19" fillId="0" borderId="0" xfId="1" applyFont="1" applyBorder="1" applyAlignment="1">
      <alignment horizontal="center" vertical="top"/>
    </xf>
    <xf numFmtId="43" fontId="15" fillId="0" borderId="0" xfId="1" applyFont="1" applyFill="1" applyBorder="1" applyAlignment="1">
      <alignment horizontal="center" vertical="top"/>
    </xf>
    <xf numFmtId="0" fontId="15" fillId="0" borderId="0" xfId="0" applyFont="1" applyAlignment="1">
      <alignment horizontal="center" vertical="top"/>
    </xf>
    <xf numFmtId="164" fontId="15" fillId="0" borderId="0" xfId="0" applyNumberFormat="1" applyFont="1" applyAlignment="1">
      <alignment horizontal="center" vertical="top"/>
    </xf>
    <xf numFmtId="164" fontId="15" fillId="0" borderId="8" xfId="0" applyNumberFormat="1" applyFont="1" applyBorder="1" applyAlignment="1">
      <alignment horizontal="center" vertical="top"/>
    </xf>
    <xf numFmtId="0" fontId="33" fillId="0" borderId="0" xfId="0" applyFont="1" applyAlignment="1">
      <alignment horizontal="left"/>
    </xf>
    <xf numFmtId="43" fontId="15" fillId="0" borderId="0" xfId="1" applyFont="1" applyBorder="1" applyAlignment="1">
      <alignment horizontal="left" vertical="top"/>
    </xf>
    <xf numFmtId="164" fontId="21" fillId="0" borderId="0" xfId="0" applyNumberFormat="1" applyFont="1" applyAlignment="1">
      <alignment horizontal="left" vertical="top" wrapText="1"/>
    </xf>
    <xf numFmtId="43" fontId="20" fillId="0" borderId="0" xfId="1" applyFont="1" applyBorder="1" applyAlignment="1">
      <alignment horizontal="center" vertical="top"/>
    </xf>
    <xf numFmtId="0" fontId="0" fillId="0" borderId="20"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21" xfId="0" applyBorder="1" applyAlignment="1">
      <alignment vertical="top"/>
    </xf>
    <xf numFmtId="0" fontId="15" fillId="0" borderId="8" xfId="0" applyFont="1" applyBorder="1" applyAlignment="1">
      <alignment vertical="top" wrapText="1"/>
    </xf>
    <xf numFmtId="0" fontId="15" fillId="0" borderId="21" xfId="0" applyFont="1" applyBorder="1" applyAlignment="1">
      <alignment vertical="top" wrapText="1"/>
    </xf>
    <xf numFmtId="0" fontId="6" fillId="6" borderId="17"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0" fillId="7" borderId="17" xfId="0" applyFill="1" applyBorder="1" applyAlignment="1">
      <alignment horizontal="center" vertical="center" wrapText="1"/>
    </xf>
    <xf numFmtId="0" fontId="27" fillId="6" borderId="17"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43" fontId="20" fillId="0" borderId="8" xfId="1" applyFont="1" applyBorder="1" applyAlignment="1">
      <alignment horizontal="center" vertical="top"/>
    </xf>
    <xf numFmtId="0" fontId="33" fillId="0" borderId="0" xfId="0" applyFont="1" applyAlignment="1">
      <alignment vertical="top"/>
    </xf>
    <xf numFmtId="0" fontId="22"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5" fillId="0" borderId="25" xfId="0" applyFont="1" applyBorder="1" applyAlignment="1">
      <alignment vertical="top"/>
    </xf>
    <xf numFmtId="0" fontId="0" fillId="0" borderId="18" xfId="0" applyBorder="1" applyAlignment="1">
      <alignment vertical="top"/>
    </xf>
    <xf numFmtId="43" fontId="35" fillId="8" borderId="17" xfId="1" applyFont="1" applyFill="1" applyBorder="1" applyAlignment="1">
      <alignment horizontal="center" vertical="center" wrapText="1"/>
    </xf>
    <xf numFmtId="0" fontId="15" fillId="0" borderId="26" xfId="0" applyFont="1" applyBorder="1" applyAlignment="1">
      <alignment vertical="top"/>
    </xf>
    <xf numFmtId="43" fontId="15" fillId="0" borderId="26" xfId="1" applyFont="1" applyFill="1" applyBorder="1" applyAlignment="1">
      <alignment horizontal="center" vertical="top"/>
    </xf>
    <xf numFmtId="0" fontId="15" fillId="0" borderId="26" xfId="0" applyFont="1" applyBorder="1" applyAlignment="1">
      <alignment horizontal="center" vertical="top"/>
    </xf>
    <xf numFmtId="164" fontId="15" fillId="0" borderId="26" xfId="0" applyNumberFormat="1" applyFont="1" applyBorder="1" applyAlignment="1">
      <alignment horizontal="center" vertical="top"/>
    </xf>
    <xf numFmtId="43" fontId="15" fillId="0" borderId="26" xfId="1" applyFont="1" applyBorder="1" applyAlignment="1">
      <alignment horizontal="center" vertical="top"/>
    </xf>
    <xf numFmtId="43" fontId="34" fillId="0" borderId="26" xfId="1" applyFont="1" applyFill="1" applyBorder="1" applyAlignment="1">
      <alignment horizontal="center" vertical="top"/>
    </xf>
    <xf numFmtId="164" fontId="34" fillId="0" borderId="26" xfId="0" applyNumberFormat="1" applyFont="1" applyBorder="1" applyAlignment="1">
      <alignment horizontal="center" vertical="top"/>
    </xf>
    <xf numFmtId="43" fontId="6" fillId="0" borderId="26" xfId="1" applyFont="1" applyBorder="1" applyAlignment="1">
      <alignment horizontal="center" vertical="top"/>
    </xf>
    <xf numFmtId="0" fontId="1" fillId="7" borderId="39" xfId="0" applyFont="1" applyFill="1" applyBorder="1" applyAlignment="1">
      <alignment horizontal="center" vertical="center" wrapText="1"/>
    </xf>
    <xf numFmtId="43" fontId="15" fillId="0" borderId="36" xfId="1" applyFont="1" applyBorder="1" applyAlignment="1">
      <alignment horizontal="center" vertical="top"/>
    </xf>
    <xf numFmtId="0" fontId="7" fillId="0" borderId="0" xfId="0" applyFont="1" applyAlignment="1">
      <alignment vertical="top"/>
    </xf>
    <xf numFmtId="43" fontId="15" fillId="0" borderId="42" xfId="1" applyFont="1" applyBorder="1" applyAlignment="1">
      <alignment horizontal="center" vertical="top"/>
    </xf>
    <xf numFmtId="43" fontId="6" fillId="0" borderId="42" xfId="1" applyFont="1" applyBorder="1" applyAlignment="1">
      <alignment horizontal="center" vertical="top"/>
    </xf>
    <xf numFmtId="43" fontId="10" fillId="0" borderId="15" xfId="1" applyFont="1" applyBorder="1" applyAlignment="1">
      <alignment horizontal="left" vertical="center"/>
    </xf>
    <xf numFmtId="0" fontId="15" fillId="0" borderId="45" xfId="0" applyFont="1" applyBorder="1" applyAlignment="1">
      <alignment vertical="top"/>
    </xf>
    <xf numFmtId="0" fontId="22" fillId="0" borderId="0" xfId="0" applyFont="1" applyAlignment="1">
      <alignment horizontal="left" vertical="top" wrapText="1"/>
    </xf>
    <xf numFmtId="0" fontId="35" fillId="8" borderId="17" xfId="0" applyFont="1" applyFill="1" applyBorder="1" applyAlignment="1">
      <alignment horizontal="center" vertical="center" wrapText="1"/>
    </xf>
    <xf numFmtId="0" fontId="35" fillId="2" borderId="24" xfId="0" applyFont="1" applyFill="1" applyBorder="1" applyAlignment="1">
      <alignment horizontal="center" vertical="top"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43" fontId="7" fillId="8" borderId="17" xfId="1" applyFont="1" applyFill="1" applyBorder="1" applyAlignment="1">
      <alignment horizontal="center" vertical="center" wrapText="1"/>
    </xf>
    <xf numFmtId="0" fontId="7" fillId="8" borderId="17" xfId="0" applyFont="1" applyFill="1" applyBorder="1" applyAlignment="1">
      <alignment horizontal="center" vertical="center" wrapText="1"/>
    </xf>
    <xf numFmtId="0" fontId="0" fillId="8" borderId="47" xfId="0" applyFill="1" applyBorder="1" applyAlignment="1">
      <alignment horizontal="center" vertical="center" wrapText="1"/>
    </xf>
    <xf numFmtId="43" fontId="0" fillId="8" borderId="46" xfId="1" applyFont="1" applyFill="1" applyBorder="1" applyAlignment="1">
      <alignment horizontal="center" vertical="center" wrapText="1"/>
    </xf>
    <xf numFmtId="0" fontId="39" fillId="3" borderId="14" xfId="0" applyFont="1" applyFill="1" applyBorder="1" applyAlignment="1">
      <alignment horizontal="center" vertical="center" wrapText="1"/>
    </xf>
    <xf numFmtId="0" fontId="15" fillId="0" borderId="22" xfId="0" applyFont="1" applyBorder="1" applyAlignment="1">
      <alignment vertical="top"/>
    </xf>
    <xf numFmtId="0" fontId="35" fillId="11" borderId="48" xfId="0" applyFont="1" applyFill="1" applyBorder="1" applyAlignment="1">
      <alignment horizontal="center" vertical="top" wrapText="1"/>
    </xf>
    <xf numFmtId="0" fontId="35" fillId="11" borderId="17" xfId="0" applyFont="1" applyFill="1" applyBorder="1" applyAlignment="1">
      <alignment horizontal="center" vertical="center" wrapText="1"/>
    </xf>
    <xf numFmtId="0" fontId="38" fillId="11" borderId="49" xfId="0" applyFont="1" applyFill="1" applyBorder="1" applyAlignment="1">
      <alignment horizontal="center" vertical="center" wrapText="1"/>
    </xf>
    <xf numFmtId="0" fontId="35" fillId="2" borderId="46" xfId="0" applyFont="1" applyFill="1" applyBorder="1" applyAlignment="1">
      <alignment horizontal="center" vertical="top" wrapText="1"/>
    </xf>
    <xf numFmtId="0" fontId="15" fillId="9" borderId="17" xfId="0" applyFont="1" applyFill="1" applyBorder="1" applyAlignment="1">
      <alignment horizontal="center" vertical="center" wrapText="1"/>
    </xf>
    <xf numFmtId="0" fontId="38" fillId="9" borderId="51" xfId="0" applyFont="1" applyFill="1" applyBorder="1" applyAlignment="1">
      <alignment horizontal="center" vertical="center" wrapText="1"/>
    </xf>
    <xf numFmtId="0" fontId="35" fillId="0" borderId="7" xfId="0" applyFont="1" applyBorder="1" applyAlignment="1">
      <alignment vertical="top"/>
    </xf>
    <xf numFmtId="0" fontId="22" fillId="0" borderId="0" xfId="0" applyFont="1" applyAlignment="1">
      <alignment horizontal="left" vertical="top"/>
    </xf>
    <xf numFmtId="0" fontId="18" fillId="0" borderId="0" xfId="3" applyAlignment="1"/>
    <xf numFmtId="0" fontId="18" fillId="0" borderId="0" xfId="3" applyAlignment="1">
      <alignment vertical="center"/>
    </xf>
    <xf numFmtId="0" fontId="22" fillId="0" borderId="0" xfId="0" applyFont="1" applyAlignment="1">
      <alignment horizontal="left" vertical="center"/>
    </xf>
    <xf numFmtId="43" fontId="0" fillId="0" borderId="0" xfId="1" applyFont="1" applyAlignment="1">
      <alignment horizontal="center" vertical="center"/>
    </xf>
    <xf numFmtId="49" fontId="0" fillId="4" borderId="14" xfId="0" applyNumberFormat="1" applyFill="1" applyBorder="1" applyAlignment="1">
      <alignment horizontal="left" vertical="center" wrapText="1"/>
    </xf>
    <xf numFmtId="0" fontId="1" fillId="8" borderId="17" xfId="0" applyFont="1" applyFill="1" applyBorder="1" applyAlignment="1">
      <alignment horizontal="center" vertical="center" wrapText="1"/>
    </xf>
    <xf numFmtId="0" fontId="0" fillId="5" borderId="26" xfId="0" applyFill="1" applyBorder="1" applyAlignment="1">
      <alignment horizontal="center" vertical="top"/>
    </xf>
    <xf numFmtId="0" fontId="0" fillId="5" borderId="60" xfId="1" applyNumberFormat="1" applyFont="1" applyFill="1" applyBorder="1" applyAlignment="1">
      <alignment horizontal="center" vertical="top"/>
    </xf>
    <xf numFmtId="0" fontId="0" fillId="5" borderId="27" xfId="0" applyFill="1" applyBorder="1" applyAlignment="1">
      <alignment horizontal="center" vertical="top"/>
    </xf>
    <xf numFmtId="0" fontId="0" fillId="5" borderId="32" xfId="1" applyNumberFormat="1" applyFont="1" applyFill="1" applyBorder="1" applyAlignment="1">
      <alignment horizontal="center" vertical="top"/>
    </xf>
    <xf numFmtId="0" fontId="0" fillId="5" borderId="31" xfId="0" applyFill="1" applyBorder="1" applyAlignment="1">
      <alignment horizontal="center" vertical="top"/>
    </xf>
    <xf numFmtId="0" fontId="0" fillId="5" borderId="61" xfId="0" applyFill="1" applyBorder="1" applyAlignment="1">
      <alignment horizontal="center" vertical="top"/>
    </xf>
    <xf numFmtId="0" fontId="0" fillId="5" borderId="44" xfId="0" applyFill="1" applyBorder="1" applyAlignment="1">
      <alignment horizontal="center" vertical="top"/>
    </xf>
    <xf numFmtId="0" fontId="0" fillId="5" borderId="34" xfId="0" applyFill="1" applyBorder="1" applyAlignment="1">
      <alignment horizontal="center" vertical="top"/>
    </xf>
    <xf numFmtId="0" fontId="0" fillId="5" borderId="35" xfId="0" applyFill="1" applyBorder="1" applyAlignment="1">
      <alignment horizontal="center" vertical="top"/>
    </xf>
    <xf numFmtId="0" fontId="0" fillId="5" borderId="57" xfId="0" applyFill="1" applyBorder="1" applyAlignment="1">
      <alignment horizontal="center" vertical="top"/>
    </xf>
    <xf numFmtId="0" fontId="0" fillId="5" borderId="58" xfId="0" applyFill="1" applyBorder="1" applyAlignment="1">
      <alignment horizontal="center" vertical="top"/>
    </xf>
    <xf numFmtId="0" fontId="0" fillId="5" borderId="33" xfId="0" applyFill="1" applyBorder="1" applyAlignment="1">
      <alignment horizontal="center" vertical="top"/>
    </xf>
    <xf numFmtId="0" fontId="0" fillId="5" borderId="59" xfId="0" applyFill="1" applyBorder="1" applyAlignment="1">
      <alignment horizontal="center" vertical="top"/>
    </xf>
    <xf numFmtId="0" fontId="0" fillId="5" borderId="36" xfId="0" applyFill="1" applyBorder="1" applyAlignment="1">
      <alignment horizontal="center" vertical="top"/>
    </xf>
    <xf numFmtId="0" fontId="0" fillId="5" borderId="40" xfId="0" applyFill="1" applyBorder="1" applyAlignment="1">
      <alignment horizontal="center" vertical="top"/>
    </xf>
    <xf numFmtId="0" fontId="0" fillId="5" borderId="38" xfId="0" applyFill="1" applyBorder="1" applyAlignment="1">
      <alignment horizontal="center" vertical="top"/>
    </xf>
    <xf numFmtId="0" fontId="0" fillId="5" borderId="37" xfId="0" applyFill="1" applyBorder="1" applyAlignment="1">
      <alignment horizontal="center" vertical="top"/>
    </xf>
    <xf numFmtId="43" fontId="7" fillId="0" borderId="15" xfId="1" applyFont="1" applyBorder="1" applyAlignment="1">
      <alignment horizontal="center" vertical="center"/>
    </xf>
    <xf numFmtId="43" fontId="19" fillId="12" borderId="15" xfId="1" applyFont="1" applyFill="1" applyBorder="1" applyAlignment="1">
      <alignment horizontal="left" vertical="center"/>
    </xf>
    <xf numFmtId="0" fontId="38" fillId="2" borderId="50" xfId="0" applyFont="1" applyFill="1" applyBorder="1" applyAlignment="1">
      <alignment horizontal="center" vertical="top" wrapText="1"/>
    </xf>
    <xf numFmtId="43" fontId="20" fillId="0" borderId="63" xfId="1" applyFont="1" applyBorder="1" applyAlignment="1">
      <alignment horizontal="center" vertical="top"/>
    </xf>
    <xf numFmtId="0" fontId="24" fillId="0" borderId="0" xfId="0" applyFont="1" applyAlignment="1">
      <alignment horizontal="left" vertical="top" wrapText="1"/>
    </xf>
    <xf numFmtId="0" fontId="0" fillId="0" borderId="15" xfId="0" applyBorder="1" applyAlignment="1">
      <alignment horizontal="center" vertical="center"/>
    </xf>
    <xf numFmtId="0" fontId="0" fillId="0" borderId="15" xfId="0" applyBorder="1" applyAlignment="1">
      <alignment vertical="top"/>
    </xf>
    <xf numFmtId="43" fontId="7" fillId="0" borderId="22" xfId="1" applyFont="1" applyBorder="1" applyAlignment="1">
      <alignment horizontal="left" vertical="center"/>
    </xf>
    <xf numFmtId="0" fontId="43" fillId="3" borderId="0" xfId="0" applyFont="1" applyFill="1" applyAlignment="1">
      <alignment horizontal="left" vertical="center" wrapText="1"/>
    </xf>
    <xf numFmtId="0" fontId="1" fillId="5" borderId="14" xfId="0" applyFont="1" applyFill="1" applyBorder="1" applyAlignment="1">
      <alignment horizontal="center" vertical="center" wrapText="1"/>
    </xf>
    <xf numFmtId="0" fontId="0" fillId="5" borderId="43" xfId="1" applyNumberFormat="1" applyFont="1" applyFill="1" applyBorder="1" applyAlignment="1">
      <alignment horizontal="center" vertical="top" wrapText="1"/>
    </xf>
    <xf numFmtId="0" fontId="0" fillId="5" borderId="31" xfId="0" applyFill="1" applyBorder="1" applyAlignment="1">
      <alignment horizontal="center" vertical="top" wrapText="1"/>
    </xf>
    <xf numFmtId="0" fontId="0" fillId="5" borderId="62" xfId="1" applyNumberFormat="1" applyFont="1" applyFill="1" applyBorder="1" applyAlignment="1">
      <alignment horizontal="center" vertical="top" wrapText="1"/>
    </xf>
    <xf numFmtId="0" fontId="0" fillId="5" borderId="41" xfId="0" applyFill="1" applyBorder="1" applyAlignment="1">
      <alignment horizontal="center" vertical="top" wrapText="1"/>
    </xf>
    <xf numFmtId="0" fontId="0" fillId="5" borderId="27" xfId="0" applyFill="1" applyBorder="1" applyAlignment="1">
      <alignment horizontal="center" vertical="top" wrapText="1"/>
    </xf>
    <xf numFmtId="0" fontId="0" fillId="5" borderId="61" xfId="0" applyFill="1" applyBorder="1" applyAlignment="1">
      <alignment horizontal="center" vertical="top" wrapText="1"/>
    </xf>
    <xf numFmtId="0" fontId="0" fillId="5" borderId="44" xfId="0" applyFill="1" applyBorder="1" applyAlignment="1">
      <alignment horizontal="center" vertical="top" wrapText="1"/>
    </xf>
    <xf numFmtId="0" fontId="0" fillId="5" borderId="34" xfId="0" applyFill="1" applyBorder="1" applyAlignment="1">
      <alignment horizontal="center" vertical="top" wrapText="1"/>
    </xf>
    <xf numFmtId="0" fontId="0" fillId="5" borderId="57" xfId="0" applyFill="1" applyBorder="1" applyAlignment="1">
      <alignment horizontal="center" vertical="top" wrapText="1"/>
    </xf>
    <xf numFmtId="0" fontId="0" fillId="5" borderId="58" xfId="0" applyFill="1" applyBorder="1" applyAlignment="1">
      <alignment horizontal="center" vertical="top" wrapText="1"/>
    </xf>
    <xf numFmtId="0" fontId="0" fillId="5" borderId="33" xfId="0" applyFill="1" applyBorder="1" applyAlignment="1">
      <alignment horizontal="center" vertical="top" wrapText="1"/>
    </xf>
    <xf numFmtId="0" fontId="0" fillId="5" borderId="32" xfId="1" applyNumberFormat="1" applyFont="1" applyFill="1" applyBorder="1" applyAlignment="1">
      <alignment horizontal="center" vertical="top" wrapText="1"/>
    </xf>
    <xf numFmtId="0" fontId="0" fillId="5" borderId="26" xfId="0" applyFill="1" applyBorder="1" applyAlignment="1">
      <alignment horizontal="center" vertical="top" wrapText="1"/>
    </xf>
    <xf numFmtId="0" fontId="0" fillId="0" borderId="35" xfId="0" applyBorder="1" applyAlignment="1">
      <alignment horizontal="center" vertical="top"/>
    </xf>
    <xf numFmtId="0" fontId="0" fillId="0" borderId="26" xfId="0" applyBorder="1" applyAlignment="1">
      <alignment horizontal="center" vertical="top"/>
    </xf>
    <xf numFmtId="0" fontId="1" fillId="0" borderId="2" xfId="0" applyFont="1" applyBorder="1" applyAlignment="1">
      <alignment horizontal="center" vertical="top"/>
    </xf>
    <xf numFmtId="0" fontId="0" fillId="0" borderId="2" xfId="0" applyBorder="1" applyAlignment="1">
      <alignment horizontal="center" vertical="top"/>
    </xf>
    <xf numFmtId="0" fontId="1" fillId="0" borderId="0" xfId="0" applyFont="1" applyAlignment="1">
      <alignment horizontal="center" vertical="top"/>
    </xf>
    <xf numFmtId="0" fontId="7" fillId="0" borderId="2" xfId="0" applyFont="1" applyBorder="1"/>
    <xf numFmtId="0" fontId="48" fillId="0" borderId="0" xfId="0" applyFont="1"/>
    <xf numFmtId="0" fontId="0" fillId="0" borderId="2" xfId="0" applyBorder="1"/>
    <xf numFmtId="0" fontId="7" fillId="0" borderId="2" xfId="0" applyFont="1" applyBorder="1" applyAlignment="1">
      <alignment vertical="center" wrapText="1"/>
    </xf>
    <xf numFmtId="0" fontId="7" fillId="0" borderId="12" xfId="0" applyFont="1" applyBorder="1" applyAlignment="1">
      <alignment vertical="center" wrapText="1"/>
    </xf>
    <xf numFmtId="0" fontId="0" fillId="0" borderId="2" xfId="0"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6" fillId="13"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27" fillId="13" borderId="2" xfId="0" applyFont="1" applyFill="1" applyBorder="1" applyAlignment="1">
      <alignment horizontal="center" vertical="center"/>
    </xf>
    <xf numFmtId="0" fontId="27" fillId="13" borderId="2" xfId="0" applyFont="1" applyFill="1" applyBorder="1" applyAlignment="1">
      <alignment horizontal="center" vertical="center" wrapText="1"/>
    </xf>
    <xf numFmtId="0" fontId="45" fillId="5" borderId="2" xfId="0" applyFont="1" applyFill="1" applyBorder="1" applyAlignment="1">
      <alignment vertical="center" wrapText="1"/>
    </xf>
    <xf numFmtId="0" fontId="1" fillId="5" borderId="2" xfId="0" applyFont="1" applyFill="1" applyBorder="1" applyAlignment="1">
      <alignment horizontal="center" vertical="center"/>
    </xf>
    <xf numFmtId="0" fontId="0" fillId="12" borderId="14" xfId="0" applyFill="1" applyBorder="1" applyAlignment="1">
      <alignment horizontal="left" vertical="top"/>
    </xf>
    <xf numFmtId="0" fontId="0" fillId="12" borderId="0" xfId="0" applyFill="1" applyAlignment="1">
      <alignment horizontal="left" vertical="top"/>
    </xf>
    <xf numFmtId="0" fontId="7" fillId="0" borderId="0" xfId="0" applyFont="1" applyAlignment="1">
      <alignment horizontal="center" vertical="top"/>
    </xf>
    <xf numFmtId="0" fontId="52" fillId="7" borderId="0" xfId="0" applyFont="1" applyFill="1" applyAlignment="1">
      <alignment vertical="top" wrapText="1"/>
    </xf>
    <xf numFmtId="0" fontId="0" fillId="14" borderId="65" xfId="0" applyFill="1" applyBorder="1" applyAlignment="1">
      <alignment horizontal="left" vertical="top" wrapText="1"/>
    </xf>
    <xf numFmtId="0" fontId="0" fillId="4" borderId="0" xfId="0" applyFill="1"/>
    <xf numFmtId="0" fontId="57" fillId="4" borderId="21"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60" fillId="4" borderId="21" xfId="0" applyFont="1" applyFill="1" applyBorder="1" applyAlignment="1">
      <alignment horizontal="justify" vertical="center" wrapText="1"/>
    </xf>
    <xf numFmtId="0" fontId="0" fillId="4" borderId="21" xfId="0" applyFill="1" applyBorder="1" applyAlignment="1">
      <alignment horizontal="center" vertical="center" wrapText="1"/>
    </xf>
    <xf numFmtId="0" fontId="10" fillId="4" borderId="21" xfId="0" applyFont="1" applyFill="1" applyBorder="1" applyAlignment="1">
      <alignment horizontal="left" vertical="center" wrapText="1" indent="5"/>
    </xf>
    <xf numFmtId="0" fontId="12" fillId="7" borderId="0" xfId="0" applyFont="1" applyFill="1" applyAlignment="1">
      <alignment vertical="top" wrapText="1"/>
    </xf>
    <xf numFmtId="15" fontId="0" fillId="0" borderId="18" xfId="0" applyNumberFormat="1" applyBorder="1" applyAlignment="1">
      <alignment horizontal="left" vertical="top" wrapText="1"/>
    </xf>
    <xf numFmtId="15" fontId="0" fillId="0" borderId="0" xfId="0" applyNumberFormat="1" applyAlignment="1">
      <alignment horizontal="left" vertical="top" wrapText="1"/>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10" borderId="23"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2" fillId="3" borderId="18" xfId="0" applyFont="1" applyFill="1" applyBorder="1" applyAlignment="1">
      <alignment horizontal="center" vertical="center" wrapText="1"/>
    </xf>
    <xf numFmtId="2" fontId="12" fillId="3" borderId="14" xfId="0" applyNumberFormat="1" applyFont="1" applyFill="1" applyBorder="1" applyAlignment="1">
      <alignment horizontal="left" vertical="top" wrapText="1"/>
    </xf>
    <xf numFmtId="0" fontId="1" fillId="10" borderId="14" xfId="0" applyFont="1" applyFill="1" applyBorder="1" applyAlignment="1">
      <alignment horizontal="left" vertical="center" wrapText="1"/>
    </xf>
    <xf numFmtId="0" fontId="1" fillId="10" borderId="23" xfId="0" applyFont="1" applyFill="1" applyBorder="1" applyAlignment="1">
      <alignment horizontal="left" vertical="center" wrapText="1"/>
    </xf>
    <xf numFmtId="0" fontId="1" fillId="10" borderId="16" xfId="0" applyFont="1" applyFill="1" applyBorder="1" applyAlignment="1">
      <alignment horizontal="left" vertical="center" wrapText="1"/>
    </xf>
    <xf numFmtId="0" fontId="12" fillId="3" borderId="53"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46" fillId="5" borderId="28" xfId="0" applyFont="1" applyFill="1" applyBorder="1" applyAlignment="1">
      <alignment horizontal="center" vertical="center"/>
    </xf>
    <xf numFmtId="0" fontId="46" fillId="5" borderId="29" xfId="0" applyFont="1" applyFill="1" applyBorder="1" applyAlignment="1">
      <alignment horizontal="center" vertical="center"/>
    </xf>
    <xf numFmtId="0" fontId="46" fillId="5" borderId="30" xfId="0" applyFont="1" applyFill="1" applyBorder="1" applyAlignment="1">
      <alignment horizontal="center" vertical="center"/>
    </xf>
    <xf numFmtId="0" fontId="45" fillId="5" borderId="18"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0" xfId="0" applyFont="1" applyFill="1" applyAlignment="1">
      <alignment horizontal="center" vertical="center"/>
    </xf>
    <xf numFmtId="0" fontId="45" fillId="5" borderId="8" xfId="0" applyFont="1" applyFill="1" applyBorder="1" applyAlignment="1">
      <alignment horizontal="center" vertical="center"/>
    </xf>
    <xf numFmtId="0" fontId="45" fillId="5" borderId="20" xfId="0" applyFont="1" applyFill="1" applyBorder="1" applyAlignment="1">
      <alignment horizontal="center" vertical="center"/>
    </xf>
    <xf numFmtId="0" fontId="12" fillId="3" borderId="10"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4" xfId="0" applyFont="1" applyFill="1" applyBorder="1" applyAlignment="1">
      <alignment horizontal="center" vertical="center"/>
    </xf>
    <xf numFmtId="0" fontId="38" fillId="0" borderId="0" xfId="0" applyFont="1" applyAlignment="1">
      <alignment horizontal="left" vertical="top" wrapText="1"/>
    </xf>
    <xf numFmtId="0" fontId="45" fillId="5" borderId="29" xfId="0" applyFont="1" applyFill="1" applyBorder="1" applyAlignment="1">
      <alignment horizontal="center" vertical="center"/>
    </xf>
    <xf numFmtId="0" fontId="45" fillId="5" borderId="21" xfId="0" applyFont="1" applyFill="1" applyBorder="1" applyAlignment="1">
      <alignment horizontal="center" vertical="center"/>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45" fillId="5" borderId="29" xfId="0" applyFont="1" applyFill="1" applyBorder="1" applyAlignment="1">
      <alignment horizontal="center" vertical="center" wrapText="1"/>
    </xf>
    <xf numFmtId="0" fontId="46" fillId="5" borderId="18" xfId="0" applyFont="1" applyFill="1" applyBorder="1" applyAlignment="1">
      <alignment horizontal="center" vertical="center"/>
    </xf>
    <xf numFmtId="0" fontId="0" fillId="5" borderId="13" xfId="0" applyFill="1" applyBorder="1" applyAlignment="1">
      <alignment horizontal="center" vertical="top" wrapText="1"/>
    </xf>
    <xf numFmtId="0" fontId="0" fillId="5" borderId="0" xfId="0" applyFill="1" applyAlignment="1">
      <alignment horizontal="center" vertical="top" wrapText="1"/>
    </xf>
    <xf numFmtId="0" fontId="47" fillId="5" borderId="0" xfId="0" applyFont="1" applyFill="1" applyAlignment="1">
      <alignment horizontal="left" vertical="center" wrapText="1"/>
    </xf>
    <xf numFmtId="0" fontId="44" fillId="5" borderId="13" xfId="0" applyFont="1" applyFill="1" applyBorder="1" applyAlignment="1">
      <alignment horizontal="center" vertical="center" wrapText="1"/>
    </xf>
    <xf numFmtId="0" fontId="44" fillId="5" borderId="0" xfId="0" applyFont="1" applyFill="1" applyAlignment="1">
      <alignment horizontal="center" vertical="center" wrapText="1"/>
    </xf>
    <xf numFmtId="0" fontId="15"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35" fillId="0" borderId="0" xfId="0" applyFont="1" applyAlignment="1">
      <alignment vertical="top" wrapText="1"/>
    </xf>
    <xf numFmtId="0" fontId="7" fillId="0" borderId="0" xfId="0" applyFont="1" applyAlignment="1">
      <alignment vertical="top"/>
    </xf>
    <xf numFmtId="0" fontId="7" fillId="0" borderId="20" xfId="0" applyFont="1" applyBorder="1" applyAlignment="1">
      <alignment vertical="top"/>
    </xf>
    <xf numFmtId="0" fontId="15" fillId="0" borderId="0" xfId="0" applyFont="1" applyAlignment="1">
      <alignment vertical="top" wrapText="1"/>
    </xf>
    <xf numFmtId="0" fontId="35" fillId="0" borderId="20" xfId="0" applyFont="1" applyBorder="1" applyAlignment="1">
      <alignment vertical="top" wrapText="1"/>
    </xf>
    <xf numFmtId="0" fontId="13" fillId="7" borderId="0" xfId="0" applyFont="1" applyFill="1" applyAlignment="1">
      <alignment horizontal="center" vertical="top" wrapText="1"/>
    </xf>
    <xf numFmtId="0" fontId="61" fillId="5" borderId="0" xfId="0" applyFont="1" applyFill="1" applyAlignment="1">
      <alignment horizontal="left" vertical="center" wrapText="1"/>
    </xf>
    <xf numFmtId="0" fontId="28" fillId="7" borderId="52" xfId="0" applyFont="1" applyFill="1" applyBorder="1" applyAlignment="1">
      <alignment horizontal="center" vertical="top" wrapText="1"/>
    </xf>
    <xf numFmtId="0" fontId="0" fillId="4" borderId="0" xfId="0" quotePrefix="1" applyFill="1" applyAlignment="1">
      <alignment horizontal="left" vertical="center"/>
    </xf>
    <xf numFmtId="0" fontId="0" fillId="4" borderId="0" xfId="0" applyFill="1" applyAlignment="1">
      <alignment horizontal="left" vertical="center"/>
    </xf>
    <xf numFmtId="0" fontId="0" fillId="4" borderId="0" xfId="0" applyFill="1" applyAlignment="1">
      <alignment horizontal="left" vertical="top" wrapText="1"/>
    </xf>
    <xf numFmtId="0" fontId="3" fillId="4" borderId="0" xfId="0" applyFont="1" applyFill="1" applyAlignment="1">
      <alignment horizontal="left" vertical="center"/>
    </xf>
    <xf numFmtId="0" fontId="1" fillId="4" borderId="1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66"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55" fillId="4" borderId="28" xfId="0" applyFont="1" applyFill="1" applyBorder="1" applyAlignment="1">
      <alignment horizontal="center" vertical="center" wrapText="1"/>
    </xf>
    <xf numFmtId="0" fontId="55" fillId="4" borderId="30" xfId="0" applyFont="1" applyFill="1" applyBorder="1" applyAlignment="1">
      <alignment horizontal="center" vertical="center" wrapText="1"/>
    </xf>
    <xf numFmtId="0" fontId="56" fillId="4" borderId="66" xfId="0" applyFont="1" applyFill="1" applyBorder="1" applyAlignment="1">
      <alignment horizontal="center" vertical="center" wrapText="1"/>
    </xf>
    <xf numFmtId="0" fontId="56" fillId="4" borderId="68" xfId="0" applyFont="1" applyFill="1" applyBorder="1" applyAlignment="1">
      <alignment horizontal="center" vertical="center" wrapText="1"/>
    </xf>
    <xf numFmtId="0" fontId="59" fillId="4" borderId="66"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1" fillId="4" borderId="66" xfId="0" applyFont="1" applyFill="1" applyBorder="1" applyAlignment="1">
      <alignment vertical="center" wrapText="1"/>
    </xf>
    <xf numFmtId="0" fontId="1" fillId="4" borderId="67" xfId="0" applyFont="1" applyFill="1" applyBorder="1" applyAlignment="1">
      <alignment vertical="center" wrapText="1"/>
    </xf>
    <xf numFmtId="0" fontId="1" fillId="4" borderId="68" xfId="0" applyFont="1" applyFill="1" applyBorder="1" applyAlignment="1">
      <alignment vertical="center" wrapText="1"/>
    </xf>
    <xf numFmtId="0" fontId="58" fillId="4" borderId="66" xfId="0" applyFont="1" applyFill="1" applyBorder="1" applyAlignment="1">
      <alignment horizontal="center" vertical="center" wrapText="1"/>
    </xf>
    <xf numFmtId="0" fontId="58" fillId="4" borderId="67" xfId="0" applyFont="1" applyFill="1" applyBorder="1" applyAlignment="1">
      <alignment horizontal="center" vertical="center" wrapText="1"/>
    </xf>
    <xf numFmtId="0" fontId="58" fillId="4" borderId="68" xfId="0" applyFont="1" applyFill="1" applyBorder="1" applyAlignment="1">
      <alignment horizontal="center" vertical="center" wrapText="1"/>
    </xf>
    <xf numFmtId="0" fontId="0" fillId="4" borderId="66" xfId="0" applyFill="1" applyBorder="1" applyAlignment="1">
      <alignment horizontal="center" vertical="center" wrapText="1"/>
    </xf>
    <xf numFmtId="0" fontId="0" fillId="4" borderId="67" xfId="0" applyFill="1" applyBorder="1" applyAlignment="1">
      <alignment horizontal="center" vertical="center" wrapText="1"/>
    </xf>
    <xf numFmtId="0" fontId="0" fillId="4" borderId="68" xfId="0" applyFill="1" applyBorder="1" applyAlignment="1">
      <alignment horizontal="center" vertical="center" wrapText="1"/>
    </xf>
    <xf numFmtId="0" fontId="59" fillId="4" borderId="66" xfId="0" applyFont="1" applyFill="1" applyBorder="1" applyAlignment="1">
      <alignment vertical="center" wrapText="1"/>
    </xf>
    <xf numFmtId="0" fontId="59" fillId="4" borderId="67" xfId="0" applyFont="1" applyFill="1" applyBorder="1" applyAlignment="1">
      <alignment vertical="center" wrapText="1"/>
    </xf>
    <xf numFmtId="0" fontId="59" fillId="4" borderId="68" xfId="0" applyFont="1" applyFill="1" applyBorder="1" applyAlignment="1">
      <alignment vertical="center" wrapText="1"/>
    </xf>
    <xf numFmtId="0" fontId="7" fillId="0" borderId="11" xfId="0" applyFont="1" applyBorder="1" applyAlignment="1">
      <alignment horizontal="center" vertical="center"/>
    </xf>
    <xf numFmtId="0" fontId="7" fillId="0" borderId="64" xfId="0" applyFont="1" applyBorder="1" applyAlignment="1">
      <alignment horizontal="center" vertical="center"/>
    </xf>
  </cellXfs>
  <cellStyles count="4">
    <cellStyle name="Lien hypertexte" xfId="3" builtinId="8"/>
    <cellStyle name="Milliers" xfId="1" builtinId="3"/>
    <cellStyle name="Normal" xfId="0" builtinId="0"/>
    <cellStyle name="Normal 2" xfId="2" xr:uid="{00000000-0005-0000-0000-000003000000}"/>
  </cellStyles>
  <dxfs count="14">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CCCC"/>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531514</xdr:colOff>
      <xdr:row>7</xdr:row>
      <xdr:rowOff>3738311</xdr:rowOff>
    </xdr:from>
    <xdr:to>
      <xdr:col>9</xdr:col>
      <xdr:colOff>2017316</xdr:colOff>
      <xdr:row>9</xdr:row>
      <xdr:rowOff>1456404</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07931" y="12628311"/>
          <a:ext cx="9624385" cy="4417055"/>
        </a:xfrm>
        <a:prstGeom prst="rect">
          <a:avLst/>
        </a:prstGeom>
        <a:noFill/>
        <a:ln>
          <a:noFill/>
        </a:ln>
      </xdr:spPr>
    </xdr:pic>
    <xdr:clientData/>
  </xdr:twoCellAnchor>
  <xdr:twoCellAnchor editAs="oneCell">
    <xdr:from>
      <xdr:col>1</xdr:col>
      <xdr:colOff>25400</xdr:colOff>
      <xdr:row>12</xdr:row>
      <xdr:rowOff>76199</xdr:rowOff>
    </xdr:from>
    <xdr:to>
      <xdr:col>1</xdr:col>
      <xdr:colOff>3342618</xdr:colOff>
      <xdr:row>28</xdr:row>
      <xdr:rowOff>58979</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9550400</xdr:colOff>
      <xdr:row>1</xdr:row>
      <xdr:rowOff>459476</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1</xdr:row>
      <xdr:rowOff>464769</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2985790</xdr:colOff>
      <xdr:row>8</xdr:row>
      <xdr:rowOff>889002</xdr:rowOff>
    </xdr:from>
    <xdr:to>
      <xdr:col>5</xdr:col>
      <xdr:colOff>2809300</xdr:colOff>
      <xdr:row>13</xdr:row>
      <xdr:rowOff>388565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999680" y="5432979"/>
          <a:ext cx="1971743" cy="1104457"/>
          <a:chOff x="5883152" y="1469113"/>
          <a:chExt cx="3420842" cy="517895"/>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883152" y="1469399"/>
            <a:ext cx="541471" cy="517609"/>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6226689" y="1469113"/>
            <a:ext cx="3077305" cy="319437"/>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62</xdr:row>
      <xdr:rowOff>789214</xdr:rowOff>
    </xdr:from>
    <xdr:to>
      <xdr:col>0</xdr:col>
      <xdr:colOff>1741714</xdr:colOff>
      <xdr:row>72</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76</xdr:row>
      <xdr:rowOff>925284</xdr:rowOff>
    </xdr:from>
    <xdr:to>
      <xdr:col>0</xdr:col>
      <xdr:colOff>1741714</xdr:colOff>
      <xdr:row>83</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64</xdr:row>
      <xdr:rowOff>33866</xdr:rowOff>
    </xdr:from>
    <xdr:to>
      <xdr:col>3</xdr:col>
      <xdr:colOff>1241426</xdr:colOff>
      <xdr:row>64</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64</xdr:row>
      <xdr:rowOff>128966</xdr:rowOff>
    </xdr:from>
    <xdr:to>
      <xdr:col>4</xdr:col>
      <xdr:colOff>884857</xdr:colOff>
      <xdr:row>64</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64</xdr:row>
      <xdr:rowOff>66193</xdr:rowOff>
    </xdr:from>
    <xdr:to>
      <xdr:col>5</xdr:col>
      <xdr:colOff>761999</xdr:colOff>
      <xdr:row>64</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64</xdr:row>
      <xdr:rowOff>133156</xdr:rowOff>
    </xdr:from>
    <xdr:to>
      <xdr:col>7</xdr:col>
      <xdr:colOff>482601</xdr:colOff>
      <xdr:row>64</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64</xdr:row>
      <xdr:rowOff>50801</xdr:rowOff>
    </xdr:from>
    <xdr:to>
      <xdr:col>7</xdr:col>
      <xdr:colOff>1261533</xdr:colOff>
      <xdr:row>64</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10</xdr:row>
      <xdr:rowOff>201687</xdr:rowOff>
    </xdr:from>
    <xdr:to>
      <xdr:col>3</xdr:col>
      <xdr:colOff>996530</xdr:colOff>
      <xdr:row>11</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10</xdr:row>
      <xdr:rowOff>195639</xdr:rowOff>
    </xdr:from>
    <xdr:to>
      <xdr:col>5</xdr:col>
      <xdr:colOff>997687</xdr:colOff>
      <xdr:row>11</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10</xdr:row>
      <xdr:rowOff>198965</xdr:rowOff>
    </xdr:from>
    <xdr:to>
      <xdr:col>7</xdr:col>
      <xdr:colOff>1065170</xdr:colOff>
      <xdr:row>11</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10</xdr:row>
      <xdr:rowOff>148968</xdr:rowOff>
    </xdr:from>
    <xdr:to>
      <xdr:col>7</xdr:col>
      <xdr:colOff>421092</xdr:colOff>
      <xdr:row>11</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10</xdr:row>
      <xdr:rowOff>301365</xdr:rowOff>
    </xdr:from>
    <xdr:to>
      <xdr:col>4</xdr:col>
      <xdr:colOff>871317</xdr:colOff>
      <xdr:row>11</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78</xdr:row>
      <xdr:rowOff>231560</xdr:rowOff>
    </xdr:from>
    <xdr:to>
      <xdr:col>4</xdr:col>
      <xdr:colOff>1166314</xdr:colOff>
      <xdr:row>78</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78</xdr:row>
      <xdr:rowOff>110067</xdr:rowOff>
    </xdr:from>
    <xdr:to>
      <xdr:col>5</xdr:col>
      <xdr:colOff>694267</xdr:colOff>
      <xdr:row>78</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78</xdr:row>
      <xdr:rowOff>237068</xdr:rowOff>
    </xdr:from>
    <xdr:to>
      <xdr:col>7</xdr:col>
      <xdr:colOff>643468</xdr:colOff>
      <xdr:row>78</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78</xdr:row>
      <xdr:rowOff>110066</xdr:rowOff>
    </xdr:from>
    <xdr:to>
      <xdr:col>7</xdr:col>
      <xdr:colOff>1397000</xdr:colOff>
      <xdr:row>78</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78</xdr:row>
      <xdr:rowOff>127000</xdr:rowOff>
    </xdr:from>
    <xdr:to>
      <xdr:col>3</xdr:col>
      <xdr:colOff>1320800</xdr:colOff>
      <xdr:row>78</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28</xdr:row>
      <xdr:rowOff>116417</xdr:rowOff>
    </xdr:from>
    <xdr:to>
      <xdr:col>3</xdr:col>
      <xdr:colOff>999250</xdr:colOff>
      <xdr:row>30</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29</xdr:row>
      <xdr:rowOff>52916</xdr:rowOff>
    </xdr:from>
    <xdr:to>
      <xdr:col>4</xdr:col>
      <xdr:colOff>862446</xdr:colOff>
      <xdr:row>30</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28</xdr:row>
      <xdr:rowOff>105833</xdr:rowOff>
    </xdr:from>
    <xdr:to>
      <xdr:col>5</xdr:col>
      <xdr:colOff>1052167</xdr:colOff>
      <xdr:row>30</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28</xdr:row>
      <xdr:rowOff>105833</xdr:rowOff>
    </xdr:from>
    <xdr:to>
      <xdr:col>7</xdr:col>
      <xdr:colOff>222330</xdr:colOff>
      <xdr:row>30</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28</xdr:row>
      <xdr:rowOff>74084</xdr:rowOff>
    </xdr:from>
    <xdr:to>
      <xdr:col>7</xdr:col>
      <xdr:colOff>1041583</xdr:colOff>
      <xdr:row>30</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816428</xdr:colOff>
      <xdr:row>62</xdr:row>
      <xdr:rowOff>789214</xdr:rowOff>
    </xdr:from>
    <xdr:to>
      <xdr:col>0</xdr:col>
      <xdr:colOff>1741714</xdr:colOff>
      <xdr:row>70</xdr:row>
      <xdr:rowOff>68035</xdr:rowOff>
    </xdr:to>
    <xdr:sp macro="" textlink="">
      <xdr:nvSpPr>
        <xdr:cNvPr id="2" name="Virage 11">
          <a:extLst>
            <a:ext uri="{FF2B5EF4-FFF2-40B4-BE49-F238E27FC236}">
              <a16:creationId xmlns:a16="http://schemas.microsoft.com/office/drawing/2014/main" id="{43D9DD7F-153F-4D20-9272-5643C8E37EA9}"/>
            </a:ext>
          </a:extLst>
        </xdr:cNvPr>
        <xdr:cNvSpPr/>
      </xdr:nvSpPr>
      <xdr:spPr>
        <a:xfrm flipV="1">
          <a:off x="816428" y="6262914"/>
          <a:ext cx="925286" cy="2250621"/>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79</xdr:row>
      <xdr:rowOff>925284</xdr:rowOff>
    </xdr:from>
    <xdr:to>
      <xdr:col>0</xdr:col>
      <xdr:colOff>1741714</xdr:colOff>
      <xdr:row>85</xdr:row>
      <xdr:rowOff>108856</xdr:rowOff>
    </xdr:to>
    <xdr:sp macro="" textlink="">
      <xdr:nvSpPr>
        <xdr:cNvPr id="3" name="Virage 12">
          <a:extLst>
            <a:ext uri="{FF2B5EF4-FFF2-40B4-BE49-F238E27FC236}">
              <a16:creationId xmlns:a16="http://schemas.microsoft.com/office/drawing/2014/main" id="{CD894626-E0E8-4BEC-B06B-ECBA7BA73053}"/>
            </a:ext>
          </a:extLst>
        </xdr:cNvPr>
        <xdr:cNvSpPr/>
      </xdr:nvSpPr>
      <xdr:spPr>
        <a:xfrm flipV="1">
          <a:off x="816428" y="10272484"/>
          <a:ext cx="925286" cy="2199822"/>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64</xdr:row>
      <xdr:rowOff>33866</xdr:rowOff>
    </xdr:from>
    <xdr:to>
      <xdr:col>3</xdr:col>
      <xdr:colOff>1241426</xdr:colOff>
      <xdr:row>64</xdr:row>
      <xdr:rowOff>434926</xdr:rowOff>
    </xdr:to>
    <xdr:sp macro="" textlink="">
      <xdr:nvSpPr>
        <xdr:cNvPr id="4" name="Ellipse 3">
          <a:extLst>
            <a:ext uri="{FF2B5EF4-FFF2-40B4-BE49-F238E27FC236}">
              <a16:creationId xmlns:a16="http://schemas.microsoft.com/office/drawing/2014/main" id="{714DD950-2D32-4314-A0EF-23DEA868744D}"/>
            </a:ext>
          </a:extLst>
        </xdr:cNvPr>
        <xdr:cNvSpPr/>
      </xdr:nvSpPr>
      <xdr:spPr>
        <a:xfrm>
          <a:off x="9044133" y="6294966"/>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64</xdr:row>
      <xdr:rowOff>128966</xdr:rowOff>
    </xdr:from>
    <xdr:to>
      <xdr:col>4</xdr:col>
      <xdr:colOff>884857</xdr:colOff>
      <xdr:row>64</xdr:row>
      <xdr:rowOff>349128</xdr:rowOff>
    </xdr:to>
    <xdr:sp macro="" textlink="">
      <xdr:nvSpPr>
        <xdr:cNvPr id="5" name="Croix 4">
          <a:extLst>
            <a:ext uri="{FF2B5EF4-FFF2-40B4-BE49-F238E27FC236}">
              <a16:creationId xmlns:a16="http://schemas.microsoft.com/office/drawing/2014/main" id="{18B7A094-F8E0-47FF-9B7B-A0254B57C780}"/>
            </a:ext>
          </a:extLst>
        </xdr:cNvPr>
        <xdr:cNvSpPr/>
      </xdr:nvSpPr>
      <xdr:spPr>
        <a:xfrm rot="18991422">
          <a:off x="10507664" y="6390066"/>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64</xdr:row>
      <xdr:rowOff>66193</xdr:rowOff>
    </xdr:from>
    <xdr:to>
      <xdr:col>5</xdr:col>
      <xdr:colOff>761999</xdr:colOff>
      <xdr:row>64</xdr:row>
      <xdr:rowOff>448732</xdr:rowOff>
    </xdr:to>
    <xdr:sp macro="" textlink="">
      <xdr:nvSpPr>
        <xdr:cNvPr id="6" name="Ellipse 5">
          <a:extLst>
            <a:ext uri="{FF2B5EF4-FFF2-40B4-BE49-F238E27FC236}">
              <a16:creationId xmlns:a16="http://schemas.microsoft.com/office/drawing/2014/main" id="{C5DB5349-042D-44C0-A4FD-1B3B8A30C8CE}"/>
            </a:ext>
          </a:extLst>
        </xdr:cNvPr>
        <xdr:cNvSpPr/>
      </xdr:nvSpPr>
      <xdr:spPr>
        <a:xfrm>
          <a:off x="11851984" y="6327293"/>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64</xdr:row>
      <xdr:rowOff>133156</xdr:rowOff>
    </xdr:from>
    <xdr:to>
      <xdr:col>7</xdr:col>
      <xdr:colOff>482601</xdr:colOff>
      <xdr:row>64</xdr:row>
      <xdr:rowOff>406399</xdr:rowOff>
    </xdr:to>
    <xdr:sp macro="" textlink="">
      <xdr:nvSpPr>
        <xdr:cNvPr id="7" name="Égal 14">
          <a:extLst>
            <a:ext uri="{FF2B5EF4-FFF2-40B4-BE49-F238E27FC236}">
              <a16:creationId xmlns:a16="http://schemas.microsoft.com/office/drawing/2014/main" id="{66D9B3E3-D828-45FE-B914-BF34C4E205C6}"/>
            </a:ext>
          </a:extLst>
        </xdr:cNvPr>
        <xdr:cNvSpPr/>
      </xdr:nvSpPr>
      <xdr:spPr>
        <a:xfrm>
          <a:off x="14909993" y="6394256"/>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64</xdr:row>
      <xdr:rowOff>50801</xdr:rowOff>
    </xdr:from>
    <xdr:to>
      <xdr:col>7</xdr:col>
      <xdr:colOff>1261533</xdr:colOff>
      <xdr:row>64</xdr:row>
      <xdr:rowOff>482602</xdr:rowOff>
    </xdr:to>
    <xdr:sp macro="" textlink="">
      <xdr:nvSpPr>
        <xdr:cNvPr id="8" name="Ellipse 7">
          <a:extLst>
            <a:ext uri="{FF2B5EF4-FFF2-40B4-BE49-F238E27FC236}">
              <a16:creationId xmlns:a16="http://schemas.microsoft.com/office/drawing/2014/main" id="{0C08AE93-0BD8-49EF-9A28-76681970F5ED}"/>
            </a:ext>
          </a:extLst>
        </xdr:cNvPr>
        <xdr:cNvSpPr/>
      </xdr:nvSpPr>
      <xdr:spPr>
        <a:xfrm>
          <a:off x="15583478" y="6311901"/>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10</xdr:row>
      <xdr:rowOff>201687</xdr:rowOff>
    </xdr:from>
    <xdr:to>
      <xdr:col>3</xdr:col>
      <xdr:colOff>996530</xdr:colOff>
      <xdr:row>11</xdr:row>
      <xdr:rowOff>107830</xdr:rowOff>
    </xdr:to>
    <xdr:sp macro="" textlink="">
      <xdr:nvSpPr>
        <xdr:cNvPr id="9" name="Ellipse 8">
          <a:extLst>
            <a:ext uri="{FF2B5EF4-FFF2-40B4-BE49-F238E27FC236}">
              <a16:creationId xmlns:a16="http://schemas.microsoft.com/office/drawing/2014/main" id="{B63827AC-936C-4024-84E4-F9355EA156F7}"/>
            </a:ext>
          </a:extLst>
        </xdr:cNvPr>
        <xdr:cNvSpPr/>
      </xdr:nvSpPr>
      <xdr:spPr>
        <a:xfrm>
          <a:off x="8785680" y="1441450"/>
          <a:ext cx="39600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10</xdr:row>
      <xdr:rowOff>195639</xdr:rowOff>
    </xdr:from>
    <xdr:to>
      <xdr:col>5</xdr:col>
      <xdr:colOff>997687</xdr:colOff>
      <xdr:row>11</xdr:row>
      <xdr:rowOff>101782</xdr:rowOff>
    </xdr:to>
    <xdr:sp macro="" textlink="">
      <xdr:nvSpPr>
        <xdr:cNvPr id="10" name="Ellipse 9">
          <a:extLst>
            <a:ext uri="{FF2B5EF4-FFF2-40B4-BE49-F238E27FC236}">
              <a16:creationId xmlns:a16="http://schemas.microsoft.com/office/drawing/2014/main" id="{F2BF2CF5-FF23-4395-A31C-D7998E8015D1}"/>
            </a:ext>
          </a:extLst>
        </xdr:cNvPr>
        <xdr:cNvSpPr/>
      </xdr:nvSpPr>
      <xdr:spPr>
        <a:xfrm>
          <a:off x="12088837" y="1441450"/>
          <a:ext cx="39600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10</xdr:row>
      <xdr:rowOff>198965</xdr:rowOff>
    </xdr:from>
    <xdr:to>
      <xdr:col>7</xdr:col>
      <xdr:colOff>1065170</xdr:colOff>
      <xdr:row>11</xdr:row>
      <xdr:rowOff>105108</xdr:rowOff>
    </xdr:to>
    <xdr:sp macro="" textlink="">
      <xdr:nvSpPr>
        <xdr:cNvPr id="11" name="Ellipse 10">
          <a:extLst>
            <a:ext uri="{FF2B5EF4-FFF2-40B4-BE49-F238E27FC236}">
              <a16:creationId xmlns:a16="http://schemas.microsoft.com/office/drawing/2014/main" id="{21A1973B-82E9-428C-8B76-45D933BEA5C8}"/>
            </a:ext>
          </a:extLst>
        </xdr:cNvPr>
        <xdr:cNvSpPr/>
      </xdr:nvSpPr>
      <xdr:spPr>
        <a:xfrm>
          <a:off x="15458320" y="1441450"/>
          <a:ext cx="39600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10</xdr:row>
      <xdr:rowOff>148968</xdr:rowOff>
    </xdr:from>
    <xdr:to>
      <xdr:col>7</xdr:col>
      <xdr:colOff>421092</xdr:colOff>
      <xdr:row>11</xdr:row>
      <xdr:rowOff>51317</xdr:rowOff>
    </xdr:to>
    <xdr:sp macro="" textlink="">
      <xdr:nvSpPr>
        <xdr:cNvPr id="12" name="Égal 19">
          <a:extLst>
            <a:ext uri="{FF2B5EF4-FFF2-40B4-BE49-F238E27FC236}">
              <a16:creationId xmlns:a16="http://schemas.microsoft.com/office/drawing/2014/main" id="{5E10B7E3-2C35-47D0-BC4E-6D49187CA27F}"/>
            </a:ext>
          </a:extLst>
        </xdr:cNvPr>
        <xdr:cNvSpPr/>
      </xdr:nvSpPr>
      <xdr:spPr>
        <a:xfrm>
          <a:off x="14860912" y="1441450"/>
          <a:ext cx="349330" cy="0"/>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10</xdr:row>
      <xdr:rowOff>301365</xdr:rowOff>
    </xdr:from>
    <xdr:to>
      <xdr:col>4</xdr:col>
      <xdr:colOff>871317</xdr:colOff>
      <xdr:row>11</xdr:row>
      <xdr:rowOff>47569</xdr:rowOff>
    </xdr:to>
    <xdr:sp macro="" textlink="">
      <xdr:nvSpPr>
        <xdr:cNvPr id="13" name="Croix 12">
          <a:extLst>
            <a:ext uri="{FF2B5EF4-FFF2-40B4-BE49-F238E27FC236}">
              <a16:creationId xmlns:a16="http://schemas.microsoft.com/office/drawing/2014/main" id="{4D361A0A-50F8-41F9-9EB5-5BBDDCF5F50A}"/>
            </a:ext>
          </a:extLst>
        </xdr:cNvPr>
        <xdr:cNvSpPr/>
      </xdr:nvSpPr>
      <xdr:spPr>
        <a:xfrm rot="18991422">
          <a:off x="10532937" y="1441450"/>
          <a:ext cx="174530" cy="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80</xdr:row>
      <xdr:rowOff>231560</xdr:rowOff>
    </xdr:from>
    <xdr:to>
      <xdr:col>4</xdr:col>
      <xdr:colOff>1166314</xdr:colOff>
      <xdr:row>80</xdr:row>
      <xdr:rowOff>415100</xdr:rowOff>
    </xdr:to>
    <xdr:sp macro="" textlink="">
      <xdr:nvSpPr>
        <xdr:cNvPr id="14" name="Croix 13">
          <a:extLst>
            <a:ext uri="{FF2B5EF4-FFF2-40B4-BE49-F238E27FC236}">
              <a16:creationId xmlns:a16="http://schemas.microsoft.com/office/drawing/2014/main" id="{ED0387AC-A337-4CAB-A27A-2027A8713604}"/>
            </a:ext>
          </a:extLst>
        </xdr:cNvPr>
        <xdr:cNvSpPr/>
      </xdr:nvSpPr>
      <xdr:spPr>
        <a:xfrm rot="18991422">
          <a:off x="10804253" y="10505860"/>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80</xdr:row>
      <xdr:rowOff>110067</xdr:rowOff>
    </xdr:from>
    <xdr:to>
      <xdr:col>5</xdr:col>
      <xdr:colOff>694267</xdr:colOff>
      <xdr:row>80</xdr:row>
      <xdr:rowOff>474132</xdr:rowOff>
    </xdr:to>
    <xdr:sp macro="" textlink="">
      <xdr:nvSpPr>
        <xdr:cNvPr id="15" name="Ellipse 14">
          <a:extLst>
            <a:ext uri="{FF2B5EF4-FFF2-40B4-BE49-F238E27FC236}">
              <a16:creationId xmlns:a16="http://schemas.microsoft.com/office/drawing/2014/main" id="{65971EEA-9A95-4DB1-A768-6C3675CDBC6B}"/>
            </a:ext>
          </a:extLst>
        </xdr:cNvPr>
        <xdr:cNvSpPr/>
      </xdr:nvSpPr>
      <xdr:spPr>
        <a:xfrm>
          <a:off x="11800416" y="10384367"/>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80</xdr:row>
      <xdr:rowOff>237068</xdr:rowOff>
    </xdr:from>
    <xdr:to>
      <xdr:col>7</xdr:col>
      <xdr:colOff>643468</xdr:colOff>
      <xdr:row>80</xdr:row>
      <xdr:rowOff>508000</xdr:rowOff>
    </xdr:to>
    <xdr:sp macro="" textlink="">
      <xdr:nvSpPr>
        <xdr:cNvPr id="16" name="Égal 25">
          <a:extLst>
            <a:ext uri="{FF2B5EF4-FFF2-40B4-BE49-F238E27FC236}">
              <a16:creationId xmlns:a16="http://schemas.microsoft.com/office/drawing/2014/main" id="{D6D3DAD0-4360-4272-AFBD-68DE3351991A}"/>
            </a:ext>
          </a:extLst>
        </xdr:cNvPr>
        <xdr:cNvSpPr/>
      </xdr:nvSpPr>
      <xdr:spPr>
        <a:xfrm>
          <a:off x="15068552" y="10511368"/>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80</xdr:row>
      <xdr:rowOff>110066</xdr:rowOff>
    </xdr:from>
    <xdr:to>
      <xdr:col>7</xdr:col>
      <xdr:colOff>1397000</xdr:colOff>
      <xdr:row>80</xdr:row>
      <xdr:rowOff>514205</xdr:rowOff>
    </xdr:to>
    <xdr:sp macro="" textlink="">
      <xdr:nvSpPr>
        <xdr:cNvPr id="17" name="Ellipse 16">
          <a:extLst>
            <a:ext uri="{FF2B5EF4-FFF2-40B4-BE49-F238E27FC236}">
              <a16:creationId xmlns:a16="http://schemas.microsoft.com/office/drawing/2014/main" id="{BA0B9C33-5D87-4273-A69F-E4D9B1F3D8DA}"/>
            </a:ext>
          </a:extLst>
        </xdr:cNvPr>
        <xdr:cNvSpPr/>
      </xdr:nvSpPr>
      <xdr:spPr>
        <a:xfrm>
          <a:off x="15754349" y="10384366"/>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80</xdr:row>
      <xdr:rowOff>127000</xdr:rowOff>
    </xdr:from>
    <xdr:to>
      <xdr:col>3</xdr:col>
      <xdr:colOff>1320800</xdr:colOff>
      <xdr:row>80</xdr:row>
      <xdr:rowOff>524933</xdr:rowOff>
    </xdr:to>
    <xdr:sp macro="" textlink="">
      <xdr:nvSpPr>
        <xdr:cNvPr id="18" name="Ellipse 17">
          <a:extLst>
            <a:ext uri="{FF2B5EF4-FFF2-40B4-BE49-F238E27FC236}">
              <a16:creationId xmlns:a16="http://schemas.microsoft.com/office/drawing/2014/main" id="{A8697F00-2EE7-437D-983C-7E0F1000FF63}"/>
            </a:ext>
          </a:extLst>
        </xdr:cNvPr>
        <xdr:cNvSpPr/>
      </xdr:nvSpPr>
      <xdr:spPr>
        <a:xfrm>
          <a:off x="9069531" y="10401300"/>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28</xdr:row>
      <xdr:rowOff>116417</xdr:rowOff>
    </xdr:from>
    <xdr:to>
      <xdr:col>3</xdr:col>
      <xdr:colOff>999250</xdr:colOff>
      <xdr:row>30</xdr:row>
      <xdr:rowOff>107227</xdr:rowOff>
    </xdr:to>
    <xdr:sp macro="" textlink="">
      <xdr:nvSpPr>
        <xdr:cNvPr id="19" name="Ellipse 18">
          <a:extLst>
            <a:ext uri="{FF2B5EF4-FFF2-40B4-BE49-F238E27FC236}">
              <a16:creationId xmlns:a16="http://schemas.microsoft.com/office/drawing/2014/main" id="{80CBEA76-DA65-4F10-BB9B-C34F91DB62E5}"/>
            </a:ext>
          </a:extLst>
        </xdr:cNvPr>
        <xdr:cNvSpPr/>
      </xdr:nvSpPr>
      <xdr:spPr>
        <a:xfrm>
          <a:off x="8788400" y="1441450"/>
          <a:ext cx="39600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29</xdr:row>
      <xdr:rowOff>52916</xdr:rowOff>
    </xdr:from>
    <xdr:to>
      <xdr:col>4</xdr:col>
      <xdr:colOff>862446</xdr:colOff>
      <xdr:row>30</xdr:row>
      <xdr:rowOff>42537</xdr:rowOff>
    </xdr:to>
    <xdr:sp macro="" textlink="">
      <xdr:nvSpPr>
        <xdr:cNvPr id="20" name="Croix 19">
          <a:extLst>
            <a:ext uri="{FF2B5EF4-FFF2-40B4-BE49-F238E27FC236}">
              <a16:creationId xmlns:a16="http://schemas.microsoft.com/office/drawing/2014/main" id="{EE7BC2B4-51B7-4B33-A8A2-0F536CCED4AF}"/>
            </a:ext>
          </a:extLst>
        </xdr:cNvPr>
        <xdr:cNvSpPr/>
      </xdr:nvSpPr>
      <xdr:spPr>
        <a:xfrm rot="18991422">
          <a:off x="10524066" y="1441450"/>
          <a:ext cx="174530" cy="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28</xdr:row>
      <xdr:rowOff>105833</xdr:rowOff>
    </xdr:from>
    <xdr:to>
      <xdr:col>5</xdr:col>
      <xdr:colOff>1052167</xdr:colOff>
      <xdr:row>30</xdr:row>
      <xdr:rowOff>96643</xdr:rowOff>
    </xdr:to>
    <xdr:sp macro="" textlink="">
      <xdr:nvSpPr>
        <xdr:cNvPr id="21" name="Ellipse 20">
          <a:extLst>
            <a:ext uri="{FF2B5EF4-FFF2-40B4-BE49-F238E27FC236}">
              <a16:creationId xmlns:a16="http://schemas.microsoft.com/office/drawing/2014/main" id="{29D7FE60-7898-4D07-9CDB-C16EB38652E3}"/>
            </a:ext>
          </a:extLst>
        </xdr:cNvPr>
        <xdr:cNvSpPr/>
      </xdr:nvSpPr>
      <xdr:spPr>
        <a:xfrm>
          <a:off x="12143317" y="1441450"/>
          <a:ext cx="39600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28</xdr:row>
      <xdr:rowOff>105833</xdr:rowOff>
    </xdr:from>
    <xdr:to>
      <xdr:col>7</xdr:col>
      <xdr:colOff>222330</xdr:colOff>
      <xdr:row>30</xdr:row>
      <xdr:rowOff>92849</xdr:rowOff>
    </xdr:to>
    <xdr:sp macro="" textlink="">
      <xdr:nvSpPr>
        <xdr:cNvPr id="22" name="Égal 52">
          <a:extLst>
            <a:ext uri="{FF2B5EF4-FFF2-40B4-BE49-F238E27FC236}">
              <a16:creationId xmlns:a16="http://schemas.microsoft.com/office/drawing/2014/main" id="{F52F972E-A3D3-4F47-9CD6-1544A05BB39D}"/>
            </a:ext>
          </a:extLst>
        </xdr:cNvPr>
        <xdr:cNvSpPr/>
      </xdr:nvSpPr>
      <xdr:spPr>
        <a:xfrm>
          <a:off x="14588067" y="1441450"/>
          <a:ext cx="423413" cy="0"/>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28</xdr:row>
      <xdr:rowOff>74084</xdr:rowOff>
    </xdr:from>
    <xdr:to>
      <xdr:col>7</xdr:col>
      <xdr:colOff>1041583</xdr:colOff>
      <xdr:row>30</xdr:row>
      <xdr:rowOff>64894</xdr:rowOff>
    </xdr:to>
    <xdr:sp macro="" textlink="">
      <xdr:nvSpPr>
        <xdr:cNvPr id="23" name="Ellipse 22">
          <a:extLst>
            <a:ext uri="{FF2B5EF4-FFF2-40B4-BE49-F238E27FC236}">
              <a16:creationId xmlns:a16="http://schemas.microsoft.com/office/drawing/2014/main" id="{5E9E0BB5-D737-4BEA-8746-490992DE126D}"/>
            </a:ext>
          </a:extLst>
        </xdr:cNvPr>
        <xdr:cNvSpPr/>
      </xdr:nvSpPr>
      <xdr:spPr>
        <a:xfrm>
          <a:off x="15434733" y="1441450"/>
          <a:ext cx="396000" cy="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15</xdr:row>
      <xdr:rowOff>47625</xdr:rowOff>
    </xdr:from>
    <xdr:to>
      <xdr:col>0</xdr:col>
      <xdr:colOff>739140</xdr:colOff>
      <xdr:row>18</xdr:row>
      <xdr:rowOff>180975</xdr:rowOff>
    </xdr:to>
    <xdr:pic>
      <xdr:nvPicPr>
        <xdr:cNvPr id="2" name="Image 1">
          <a:extLst>
            <a:ext uri="{FF2B5EF4-FFF2-40B4-BE49-F238E27FC236}">
              <a16:creationId xmlns:a16="http://schemas.microsoft.com/office/drawing/2014/main" id="{E4DA1A6E-A51C-4C7A-8216-AAA3073A33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095625"/>
          <a:ext cx="701040" cy="704850"/>
        </a:xfrm>
        <a:prstGeom prst="rect">
          <a:avLst/>
        </a:prstGeom>
      </xdr:spPr>
    </xdr:pic>
    <xdr:clientData/>
  </xdr:twoCellAnchor>
  <xdr:twoCellAnchor editAs="oneCell">
    <xdr:from>
      <xdr:col>0</xdr:col>
      <xdr:colOff>28575</xdr:colOff>
      <xdr:row>27</xdr:row>
      <xdr:rowOff>0</xdr:rowOff>
    </xdr:from>
    <xdr:to>
      <xdr:col>0</xdr:col>
      <xdr:colOff>730885</xdr:colOff>
      <xdr:row>30</xdr:row>
      <xdr:rowOff>130810</xdr:rowOff>
    </xdr:to>
    <xdr:pic>
      <xdr:nvPicPr>
        <xdr:cNvPr id="3" name="Image 2">
          <a:extLst>
            <a:ext uri="{FF2B5EF4-FFF2-40B4-BE49-F238E27FC236}">
              <a16:creationId xmlns:a16="http://schemas.microsoft.com/office/drawing/2014/main" id="{92556A1D-F9F6-47CD-840A-4FD8A0351C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5334000"/>
          <a:ext cx="702310" cy="7023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OURRY Axelle" id="{28DD8D0E-74E9-4F19-839E-E9F35C7CCDA7}" userId="S::axelle.bourry@ademe.fr::c1720950-37f9-4987-b3c4-65968b8f0da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3" dataDxfId="2" tableBorderDxfId="1">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11-16T15:37:33.25" personId="{28DD8D0E-74E9-4F19-839E-E9F35C7CCDA7}" id="{F39300C1-A9F1-401E-9459-6C4ECEA32C6F}">
    <text xml:space="preserve">Sur base ges ademe : utilisable seulement par membre SRP…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bilans-ges.ademe.f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bilans-ges.ademe.f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1"/>
  <sheetViews>
    <sheetView showGridLines="0" topLeftCell="A10" zoomScale="55" zoomScaleNormal="55" workbookViewId="0">
      <selection activeCell="I5" sqref="I5"/>
    </sheetView>
  </sheetViews>
  <sheetFormatPr baseColWidth="10" defaultColWidth="11.453125" defaultRowHeight="14.5"/>
  <cols>
    <col min="1" max="1" width="3.453125" style="29" customWidth="1"/>
    <col min="2" max="2" width="189.6328125" style="29" customWidth="1"/>
    <col min="3" max="4" width="15.08984375" style="29" customWidth="1"/>
    <col min="5" max="5" width="18.90625" style="29" bestFit="1" customWidth="1"/>
    <col min="6" max="6" width="15.6328125" style="29" bestFit="1" customWidth="1"/>
    <col min="7" max="7" width="15.08984375" style="29" customWidth="1"/>
    <col min="8" max="8" width="15" style="29" customWidth="1"/>
    <col min="9" max="9" width="21.36328125" style="29" customWidth="1"/>
    <col min="10" max="10" width="30.453125" style="29" customWidth="1"/>
    <col min="11" max="11" width="23.90625" style="29" customWidth="1"/>
    <col min="12" max="12" width="50.36328125" style="29" customWidth="1"/>
    <col min="13" max="13" width="33.54296875" style="29" hidden="1" customWidth="1"/>
    <col min="14" max="16384" width="11.453125" style="29"/>
  </cols>
  <sheetData>
    <row r="1" spans="2:12" ht="55" customHeight="1"/>
    <row r="2" spans="2:12" ht="55" customHeight="1">
      <c r="K2" s="30"/>
      <c r="L2" s="31"/>
    </row>
    <row r="3" spans="2:12" ht="55" customHeight="1">
      <c r="B3" s="166" t="s">
        <v>113</v>
      </c>
    </row>
    <row r="5" spans="2:12" s="32" customFormat="1" ht="241" customHeight="1">
      <c r="B5" s="32" t="s">
        <v>226</v>
      </c>
    </row>
    <row r="6" spans="2:12" s="32" customFormat="1" ht="32" customHeight="1"/>
    <row r="7" spans="2:12" s="32" customFormat="1" ht="280.25" customHeight="1" thickBot="1">
      <c r="B7" s="32" t="s">
        <v>114</v>
      </c>
    </row>
    <row r="8" spans="2:12" ht="213.5" customHeight="1" thickBot="1">
      <c r="B8" s="204" t="s">
        <v>219</v>
      </c>
    </row>
    <row r="9" spans="2:12" ht="233" customHeight="1">
      <c r="B9" s="213" t="s">
        <v>227</v>
      </c>
    </row>
    <row r="10" spans="2:12" s="32" customFormat="1" ht="304.5" customHeight="1">
      <c r="B10" s="214"/>
    </row>
    <row r="11" spans="2:12" ht="18.5">
      <c r="B11" s="162" t="s">
        <v>77</v>
      </c>
    </row>
  </sheetData>
  <mergeCells count="1">
    <mergeCell ref="B9:B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4.5"/>
  <cols>
    <col min="2" max="2" width="12.453125" customWidth="1"/>
    <col min="3" max="3" width="1.36328125" customWidth="1"/>
    <col min="4" max="4" width="12.6328125" customWidth="1"/>
    <col min="5" max="5" width="2.08984375" customWidth="1"/>
    <col min="6" max="6" width="13.08984375" customWidth="1"/>
    <col min="7" max="7" width="1.54296875" customWidth="1"/>
    <col min="8" max="8" width="14.54296875" customWidth="1"/>
    <col min="9" max="9" width="1.90625" customWidth="1"/>
    <col min="10" max="10" width="21.54296875" customWidth="1"/>
  </cols>
  <sheetData>
    <row r="2" spans="2:11">
      <c r="B2" s="215" t="s">
        <v>20</v>
      </c>
      <c r="C2" s="215"/>
      <c r="D2" s="215"/>
      <c r="E2" s="215"/>
      <c r="F2" s="215"/>
      <c r="G2" s="215"/>
      <c r="H2" s="215"/>
      <c r="I2" s="215"/>
      <c r="J2" s="215"/>
    </row>
    <row r="3" spans="2:11" ht="27.9" customHeight="1">
      <c r="B3" s="217"/>
      <c r="C3" s="217"/>
      <c r="D3" s="217"/>
      <c r="E3" s="219"/>
      <c r="F3" s="217"/>
      <c r="G3" s="217"/>
      <c r="H3" s="217"/>
      <c r="I3" s="217"/>
      <c r="J3" s="218"/>
    </row>
    <row r="4" spans="2:11">
      <c r="B4" s="215" t="s">
        <v>1</v>
      </c>
      <c r="C4" s="215"/>
      <c r="D4" s="215"/>
      <c r="E4" s="11"/>
      <c r="F4" s="216" t="s">
        <v>4</v>
      </c>
      <c r="G4" s="217"/>
      <c r="H4" s="217"/>
      <c r="I4" s="217"/>
      <c r="J4" s="218"/>
    </row>
    <row r="5" spans="2:11">
      <c r="B5" s="220"/>
      <c r="C5" s="220"/>
      <c r="D5" s="220"/>
      <c r="E5" s="220"/>
      <c r="F5" s="220"/>
      <c r="G5" s="220"/>
      <c r="H5" s="220"/>
      <c r="I5" s="220"/>
      <c r="J5" s="220"/>
      <c r="K5" s="220"/>
    </row>
    <row r="6" spans="2:11" ht="65">
      <c r="B6" s="12" t="s">
        <v>18</v>
      </c>
      <c r="C6" s="13"/>
      <c r="D6" s="12" t="s">
        <v>19</v>
      </c>
      <c r="E6" s="13"/>
      <c r="F6" s="14" t="s">
        <v>6</v>
      </c>
      <c r="G6" s="15"/>
      <c r="H6" s="14" t="s">
        <v>7</v>
      </c>
      <c r="I6" s="15"/>
      <c r="J6" s="14" t="s">
        <v>9</v>
      </c>
    </row>
    <row r="7" spans="2:11">
      <c r="B7" s="7"/>
      <c r="D7" s="8"/>
      <c r="F7" s="8"/>
      <c r="H7" s="8"/>
      <c r="J7" s="8"/>
    </row>
    <row r="8" spans="2:11" ht="26">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1:P25"/>
  <sheetViews>
    <sheetView showGridLines="0" tabSelected="1" topLeftCell="D11" zoomScale="115" zoomScaleNormal="115" workbookViewId="0">
      <selection activeCell="I15" sqref="I15"/>
    </sheetView>
  </sheetViews>
  <sheetFormatPr baseColWidth="10" defaultRowHeight="14.5" outlineLevelRow="1"/>
  <cols>
    <col min="1" max="1" width="5.36328125" customWidth="1"/>
    <col min="2" max="2" width="25.6328125" customWidth="1"/>
    <col min="3" max="3" width="26.54296875" style="19" customWidth="1"/>
    <col min="4" max="4" width="43" style="20" customWidth="1"/>
    <col min="5" max="5" width="9" style="2" customWidth="1"/>
    <col min="6" max="6" width="19" style="1" customWidth="1"/>
    <col min="7" max="7" width="13.453125" style="1" customWidth="1"/>
    <col min="8" max="8" width="14.36328125" style="2" customWidth="1"/>
    <col min="9" max="9" width="68.54296875" style="20" customWidth="1"/>
    <col min="10" max="10" width="21" customWidth="1"/>
    <col min="12" max="12" width="28.54296875" style="64" customWidth="1"/>
    <col min="13" max="13" width="28" customWidth="1"/>
    <col min="14" max="14" width="24.54296875" customWidth="1"/>
    <col min="16" max="16" width="21.90625" customWidth="1"/>
  </cols>
  <sheetData>
    <row r="1" spans="2:16" ht="21.5" thickBot="1">
      <c r="B1" s="75" t="s">
        <v>52</v>
      </c>
      <c r="J1" s="4"/>
      <c r="K1" s="5"/>
      <c r="L1" s="65"/>
      <c r="M1" s="3"/>
      <c r="N1" s="3"/>
      <c r="O1" s="6"/>
      <c r="P1" s="4"/>
    </row>
    <row r="2" spans="2:16" ht="15.75" customHeight="1">
      <c r="B2" s="240" t="s">
        <v>43</v>
      </c>
      <c r="C2" s="241"/>
      <c r="D2" s="241"/>
      <c r="E2" s="235" t="s">
        <v>213</v>
      </c>
      <c r="F2" s="235"/>
      <c r="G2" s="235"/>
      <c r="H2" s="235"/>
      <c r="I2" s="236"/>
      <c r="J2" s="2"/>
      <c r="K2" s="5"/>
      <c r="L2" s="65"/>
      <c r="M2" s="3"/>
      <c r="N2" s="3"/>
      <c r="O2" s="6"/>
      <c r="P2" s="4"/>
    </row>
    <row r="3" spans="2:16" ht="21" customHeight="1">
      <c r="B3" s="242"/>
      <c r="C3" s="243"/>
      <c r="D3" s="243"/>
      <c r="E3" s="237"/>
      <c r="F3" s="237"/>
      <c r="G3" s="237"/>
      <c r="H3" s="237"/>
      <c r="I3" s="238"/>
      <c r="J3" s="2"/>
      <c r="K3" s="5"/>
      <c r="L3" s="65"/>
      <c r="M3" s="3"/>
      <c r="N3" s="3"/>
      <c r="O3" s="6"/>
      <c r="P3" s="4"/>
    </row>
    <row r="4" spans="2:16" ht="21" customHeight="1">
      <c r="B4" s="242"/>
      <c r="C4" s="243"/>
      <c r="D4" s="243"/>
      <c r="E4" s="237"/>
      <c r="F4" s="237"/>
      <c r="G4" s="237"/>
      <c r="H4" s="237"/>
      <c r="I4" s="238"/>
      <c r="J4" s="2"/>
      <c r="K4" s="5"/>
      <c r="L4" s="65"/>
      <c r="M4" s="3"/>
      <c r="N4" s="3"/>
      <c r="O4" s="6"/>
      <c r="P4" s="4"/>
    </row>
    <row r="5" spans="2:16" ht="14.4" customHeight="1" thickBot="1">
      <c r="B5" s="244"/>
      <c r="C5" s="245"/>
      <c r="D5" s="245"/>
      <c r="E5" s="239"/>
      <c r="F5" s="239"/>
      <c r="G5" s="239"/>
      <c r="H5" s="237"/>
      <c r="I5" s="238"/>
      <c r="J5" s="2"/>
      <c r="K5" s="5"/>
      <c r="L5" s="65"/>
      <c r="M5" s="3"/>
      <c r="N5" s="3"/>
      <c r="O5" s="6"/>
      <c r="P5" s="4"/>
    </row>
    <row r="6" spans="2:16" ht="76" customHeight="1" thickBot="1">
      <c r="B6" s="250" t="s">
        <v>126</v>
      </c>
      <c r="C6" s="251"/>
      <c r="D6" s="251"/>
      <c r="E6" s="252" t="s">
        <v>210</v>
      </c>
      <c r="F6" s="252"/>
      <c r="G6" s="252"/>
      <c r="H6" s="199" t="s">
        <v>214</v>
      </c>
      <c r="I6" s="198" t="s">
        <v>211</v>
      </c>
      <c r="J6" s="2"/>
      <c r="K6" s="5"/>
      <c r="L6" s="65"/>
      <c r="M6" s="3"/>
      <c r="N6" s="3"/>
      <c r="O6" s="6"/>
      <c r="P6" s="4"/>
    </row>
    <row r="7" spans="2:16" ht="69.650000000000006" customHeight="1" thickBot="1">
      <c r="B7" s="230" t="s">
        <v>90</v>
      </c>
      <c r="C7" s="223" t="s">
        <v>119</v>
      </c>
      <c r="D7" s="223"/>
      <c r="E7" s="248"/>
      <c r="F7" s="248"/>
      <c r="G7" s="248"/>
      <c r="H7" s="239"/>
      <c r="I7" s="249"/>
      <c r="J7" s="2"/>
      <c r="K7" s="5"/>
      <c r="L7" s="65"/>
      <c r="M7" s="3"/>
      <c r="N7" s="3"/>
      <c r="O7" s="6"/>
      <c r="P7" s="4"/>
    </row>
    <row r="8" spans="2:16" ht="119.4" customHeight="1" thickBot="1">
      <c r="B8" s="231"/>
      <c r="C8" s="228" t="s">
        <v>118</v>
      </c>
      <c r="D8" s="229"/>
      <c r="E8" s="232"/>
      <c r="F8" s="233"/>
      <c r="G8" s="233"/>
      <c r="H8" s="233"/>
      <c r="I8" s="234"/>
      <c r="J8" s="4"/>
      <c r="K8" s="5"/>
      <c r="L8" s="65"/>
      <c r="M8" s="3"/>
      <c r="N8" s="3"/>
      <c r="O8" s="6"/>
      <c r="P8" s="4"/>
    </row>
    <row r="9" spans="2:16" ht="80.400000000000006" customHeight="1">
      <c r="B9" s="223" t="s">
        <v>91</v>
      </c>
      <c r="C9" s="223"/>
      <c r="D9" s="223"/>
      <c r="E9" s="253"/>
      <c r="F9" s="253"/>
      <c r="G9" s="253"/>
      <c r="H9" s="253"/>
      <c r="I9" s="253"/>
      <c r="J9" s="4"/>
      <c r="K9" s="5"/>
      <c r="L9" s="65"/>
      <c r="M9" s="3"/>
      <c r="N9" s="3"/>
      <c r="O9" s="6"/>
      <c r="P9" s="4"/>
    </row>
    <row r="10" spans="2:16">
      <c r="B10" s="97"/>
      <c r="C10" s="96"/>
      <c r="D10" s="96"/>
      <c r="E10" s="18"/>
      <c r="J10" s="4"/>
      <c r="K10" s="5"/>
      <c r="L10" s="65"/>
      <c r="M10" s="3"/>
      <c r="N10" s="3"/>
      <c r="O10" s="6"/>
      <c r="P10" s="4"/>
    </row>
    <row r="11" spans="2:16" ht="17.5">
      <c r="B11" s="68" t="s">
        <v>69</v>
      </c>
      <c r="C11" s="96"/>
      <c r="D11" s="96"/>
      <c r="E11" s="18"/>
      <c r="J11" s="4"/>
      <c r="K11" s="5"/>
      <c r="L11" s="65"/>
      <c r="M11" s="3"/>
      <c r="N11" s="3"/>
      <c r="O11" s="6"/>
      <c r="P11" s="4"/>
    </row>
    <row r="12" spans="2:16" ht="65.400000000000006" hidden="1" customHeight="1" outlineLevel="1">
      <c r="B12" s="247" t="s">
        <v>68</v>
      </c>
      <c r="C12" s="247"/>
      <c r="D12" s="247"/>
      <c r="E12" s="18"/>
      <c r="J12" s="4"/>
      <c r="K12" s="5"/>
      <c r="L12" s="65"/>
      <c r="M12" s="3"/>
      <c r="N12" s="3"/>
      <c r="O12" s="6"/>
      <c r="P12" s="4"/>
    </row>
    <row r="13" spans="2:16" collapsed="1">
      <c r="J13" s="4"/>
      <c r="K13" s="5"/>
      <c r="L13" s="65"/>
      <c r="M13" s="3"/>
      <c r="N13" s="3"/>
      <c r="O13" s="6"/>
      <c r="P13" s="4"/>
    </row>
    <row r="14" spans="2:16" s="17" customFormat="1" ht="78" customHeight="1">
      <c r="B14" s="246" t="s">
        <v>85</v>
      </c>
      <c r="C14" s="246"/>
      <c r="D14" s="246"/>
      <c r="E14" s="24" t="s">
        <v>11</v>
      </c>
      <c r="F14" s="62" t="s">
        <v>111</v>
      </c>
      <c r="G14" s="62" t="s">
        <v>44</v>
      </c>
      <c r="H14" s="125" t="s">
        <v>112</v>
      </c>
      <c r="I14" s="63" t="s">
        <v>47</v>
      </c>
      <c r="L14" s="66"/>
    </row>
    <row r="15" spans="2:16" ht="58">
      <c r="B15" s="224" t="s">
        <v>120</v>
      </c>
      <c r="C15" s="225" t="s">
        <v>60</v>
      </c>
      <c r="D15" s="33" t="s">
        <v>225</v>
      </c>
      <c r="E15" s="25"/>
      <c r="F15" s="167"/>
      <c r="G15" s="25"/>
      <c r="H15" s="25"/>
      <c r="I15" s="26" t="s">
        <v>259</v>
      </c>
    </row>
    <row r="16" spans="2:16" ht="155" customHeight="1">
      <c r="B16" s="224"/>
      <c r="C16" s="225"/>
      <c r="D16" s="34" t="s">
        <v>45</v>
      </c>
      <c r="E16" s="25"/>
      <c r="F16" s="25"/>
      <c r="G16" s="25"/>
      <c r="H16" s="25"/>
      <c r="I16" s="26" t="s">
        <v>208</v>
      </c>
    </row>
    <row r="17" spans="2:9" ht="154.5" customHeight="1">
      <c r="B17" s="224"/>
      <c r="C17" s="225"/>
      <c r="D17" s="34" t="s">
        <v>46</v>
      </c>
      <c r="E17" s="25"/>
      <c r="F17" s="25"/>
      <c r="G17" s="25"/>
      <c r="H17" s="25"/>
      <c r="I17" s="26" t="s">
        <v>209</v>
      </c>
    </row>
    <row r="18" spans="2:9" ht="78" customHeight="1">
      <c r="B18" s="224"/>
      <c r="C18" s="221" t="s">
        <v>61</v>
      </c>
      <c r="D18" s="222"/>
      <c r="E18" s="25"/>
      <c r="F18" s="25"/>
      <c r="G18" s="25"/>
      <c r="H18" s="25"/>
      <c r="I18" s="26" t="s">
        <v>121</v>
      </c>
    </row>
    <row r="19" spans="2:9" ht="86" customHeight="1">
      <c r="B19" s="224"/>
      <c r="C19" s="225" t="s">
        <v>12</v>
      </c>
      <c r="D19" s="34" t="s">
        <v>16</v>
      </c>
      <c r="E19" s="25"/>
      <c r="F19" s="25"/>
      <c r="G19" s="25"/>
      <c r="H19" s="25"/>
      <c r="I19" s="26" t="s">
        <v>78</v>
      </c>
    </row>
    <row r="20" spans="2:9" ht="233" customHeight="1">
      <c r="B20" s="224"/>
      <c r="C20" s="225"/>
      <c r="D20" s="34" t="s">
        <v>51</v>
      </c>
      <c r="E20" s="25"/>
      <c r="F20" s="25"/>
      <c r="G20" s="25"/>
      <c r="H20" s="25"/>
      <c r="I20" s="26" t="s">
        <v>255</v>
      </c>
    </row>
    <row r="21" spans="2:9" ht="78" customHeight="1">
      <c r="B21" s="224"/>
      <c r="C21" s="226" t="s">
        <v>13</v>
      </c>
      <c r="D21" s="227"/>
      <c r="E21" s="25"/>
      <c r="F21" s="25"/>
      <c r="G21" s="25"/>
      <c r="H21" s="25"/>
      <c r="I21" s="35" t="s">
        <v>50</v>
      </c>
    </row>
    <row r="22" spans="2:9" ht="87.65" customHeight="1">
      <c r="B22" s="224"/>
      <c r="C22" s="225" t="s">
        <v>14</v>
      </c>
      <c r="D22" s="34" t="s">
        <v>17</v>
      </c>
      <c r="E22" s="25"/>
      <c r="F22" s="25"/>
      <c r="G22" s="25"/>
      <c r="H22" s="25"/>
      <c r="I22" s="26" t="s">
        <v>122</v>
      </c>
    </row>
    <row r="23" spans="2:9" ht="78" customHeight="1">
      <c r="B23" s="224"/>
      <c r="C23" s="225"/>
      <c r="D23" s="33" t="s">
        <v>36</v>
      </c>
      <c r="E23" s="25"/>
      <c r="F23" s="25"/>
      <c r="G23" s="25"/>
      <c r="H23" s="25"/>
      <c r="I23" s="26" t="s">
        <v>123</v>
      </c>
    </row>
    <row r="24" spans="2:9" ht="102.5" customHeight="1">
      <c r="B24" s="224"/>
      <c r="C24" s="226" t="s">
        <v>15</v>
      </c>
      <c r="D24" s="227"/>
      <c r="E24" s="25"/>
      <c r="F24" s="25"/>
      <c r="G24" s="25"/>
      <c r="H24" s="25"/>
      <c r="I24" s="26" t="s">
        <v>249</v>
      </c>
    </row>
    <row r="25" spans="2:9" ht="78" customHeight="1">
      <c r="B25" s="224"/>
      <c r="C25" s="221" t="s">
        <v>89</v>
      </c>
      <c r="D25" s="222"/>
      <c r="E25" s="25"/>
      <c r="F25" s="25"/>
      <c r="G25" s="25"/>
      <c r="H25" s="25" t="s">
        <v>250</v>
      </c>
      <c r="I25" s="139" t="s">
        <v>110</v>
      </c>
    </row>
  </sheetData>
  <autoFilter ref="B14:I25" xr:uid="{00000000-0001-0000-0200-000000000000}">
    <filterColumn colId="0" showButton="0"/>
    <filterColumn colId="1" showButton="0"/>
  </autoFilter>
  <mergeCells count="21">
    <mergeCell ref="E8:I8"/>
    <mergeCell ref="E2:I5"/>
    <mergeCell ref="B2:D5"/>
    <mergeCell ref="B14:D14"/>
    <mergeCell ref="C18:D18"/>
    <mergeCell ref="B12:D12"/>
    <mergeCell ref="E7:I7"/>
    <mergeCell ref="B6:D6"/>
    <mergeCell ref="E6:G6"/>
    <mergeCell ref="E9:I9"/>
    <mergeCell ref="C25:D25"/>
    <mergeCell ref="C7:D7"/>
    <mergeCell ref="B15:B25"/>
    <mergeCell ref="C15:C17"/>
    <mergeCell ref="C19:C20"/>
    <mergeCell ref="C21:D21"/>
    <mergeCell ref="C22:C23"/>
    <mergeCell ref="C24:D24"/>
    <mergeCell ref="B9:D9"/>
    <mergeCell ref="C8:D8"/>
    <mergeCell ref="B7:B8"/>
  </mergeCells>
  <dataValidations count="4">
    <dataValidation type="list" allowBlank="1" showInputMessage="1" showErrorMessage="1" sqref="E14" xr:uid="{00000000-0002-0000-0200-000000000000}">
      <formula1>#REF!</formula1>
    </dataValidation>
    <dataValidation allowBlank="1" showInputMessage="1" showErrorMessage="1" prompt="cf Onglet &quot;Evaluation simplifiée GES&quot;" sqref="H17" xr:uid="{00000000-0002-0000-0200-000001000000}"/>
    <dataValidation type="list" allowBlank="1" showInputMessage="1" showErrorMessage="1" sqref="E15:E25" xr:uid="{00000000-0002-0000-0200-000002000000}">
      <formula1>"-2,-1,0,+1,+2"</formula1>
    </dataValidation>
    <dataValidation allowBlank="1" showInputMessage="1" showErrorMessage="1" prompt="Cf Onglet &quot;Indicateur spécifique AAP&quot;" sqref="H15" xr:uid="{00000000-0002-0000-0200-000003000000}"/>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L93"/>
  <sheetViews>
    <sheetView showGridLines="0" topLeftCell="A65" zoomScale="85" zoomScaleNormal="85" workbookViewId="0">
      <selection activeCell="I89" sqref="I89"/>
    </sheetView>
  </sheetViews>
  <sheetFormatPr baseColWidth="10" defaultColWidth="11.453125" defaultRowHeight="14.5" outlineLevelRow="1"/>
  <cols>
    <col min="1" max="1" width="37.90625" style="27" customWidth="1"/>
    <col min="2" max="2" width="39.54296875" style="27" customWidth="1"/>
    <col min="3" max="3" width="32" style="27" customWidth="1"/>
    <col min="4" max="4" width="29.1796875" style="27" customWidth="1"/>
    <col min="5" max="5" width="26.36328125" style="27" customWidth="1"/>
    <col min="6" max="7" width="23.6328125" style="27" customWidth="1"/>
    <col min="8" max="8" width="23.6328125" style="37" customWidth="1"/>
    <col min="9" max="9" width="18.453125" style="27" customWidth="1"/>
    <col min="10" max="11" width="21.90625" style="27" customWidth="1"/>
    <col min="12" max="16384" width="11.453125" style="27"/>
  </cols>
  <sheetData>
    <row r="1" spans="1:12" ht="21">
      <c r="A1" s="94" t="s">
        <v>42</v>
      </c>
    </row>
    <row r="2" spans="1:12" ht="26">
      <c r="A2" s="36" t="s">
        <v>48</v>
      </c>
      <c r="B2" s="39"/>
      <c r="C2" s="39"/>
      <c r="D2" s="39"/>
      <c r="E2" s="39"/>
      <c r="F2" s="39"/>
      <c r="G2" s="39"/>
      <c r="H2" s="40"/>
      <c r="I2" s="39"/>
    </row>
    <row r="3" spans="1:12" ht="15.5">
      <c r="A3" s="95" t="s">
        <v>88</v>
      </c>
      <c r="B3" s="116"/>
      <c r="C3" s="116"/>
      <c r="D3" s="43"/>
    </row>
    <row r="4" spans="1:12" ht="15.5">
      <c r="A4" s="134" t="s">
        <v>86</v>
      </c>
      <c r="B4" s="134"/>
      <c r="C4" s="134"/>
    </row>
    <row r="5" spans="1:12" s="2" customFormat="1" ht="15.5">
      <c r="A5" s="136" t="s">
        <v>22</v>
      </c>
      <c r="B5" s="137"/>
      <c r="C5" s="137"/>
      <c r="H5" s="138"/>
    </row>
    <row r="6" spans="1:12" ht="20.25" customHeight="1">
      <c r="A6" s="134" t="s">
        <v>87</v>
      </c>
      <c r="B6" s="134"/>
      <c r="C6" s="134"/>
      <c r="D6" s="135"/>
      <c r="F6" s="43"/>
    </row>
    <row r="7" spans="1:12" ht="15" hidden="1" outlineLevel="1" thickBot="1">
      <c r="I7" s="79"/>
      <c r="K7" s="79"/>
    </row>
    <row r="8" spans="1:12" s="42" customFormat="1" hidden="1" outlineLevel="1">
      <c r="A8" s="44" t="s">
        <v>71</v>
      </c>
      <c r="B8" s="45"/>
      <c r="C8" s="45"/>
      <c r="D8" s="45"/>
      <c r="E8" s="45"/>
      <c r="F8" s="45"/>
      <c r="G8" s="45"/>
      <c r="H8" s="45"/>
      <c r="I8" s="45"/>
      <c r="J8" s="45"/>
      <c r="K8" s="46"/>
    </row>
    <row r="9" spans="1:12" s="42" customFormat="1" hidden="1" outlineLevel="1">
      <c r="A9" s="133" t="s">
        <v>81</v>
      </c>
      <c r="K9" s="49"/>
    </row>
    <row r="10" spans="1:12" s="42" customFormat="1" hidden="1" outlineLevel="1">
      <c r="A10" s="133" t="s">
        <v>79</v>
      </c>
      <c r="K10" s="49"/>
    </row>
    <row r="11" spans="1:12" s="42" customFormat="1" ht="31.5" hidden="1" customHeight="1" outlineLevel="1">
      <c r="A11" s="47"/>
      <c r="I11" s="48"/>
      <c r="K11" s="49"/>
    </row>
    <row r="12" spans="1:12" s="42" customFormat="1" hidden="1" outlineLevel="1">
      <c r="A12" s="47"/>
      <c r="I12" s="76"/>
      <c r="J12" s="126"/>
      <c r="K12" s="49"/>
    </row>
    <row r="13" spans="1:12" s="51" customFormat="1" ht="94.25" hidden="1" customHeight="1" outlineLevel="1">
      <c r="A13" s="50"/>
      <c r="B13" s="91" t="s">
        <v>94</v>
      </c>
      <c r="C13" s="91" t="s">
        <v>67</v>
      </c>
      <c r="D13" s="100" t="s">
        <v>104</v>
      </c>
      <c r="E13" s="117" t="s">
        <v>76</v>
      </c>
      <c r="F13" s="86" t="s">
        <v>23</v>
      </c>
      <c r="G13" s="87" t="s">
        <v>24</v>
      </c>
      <c r="H13" s="85" t="s">
        <v>70</v>
      </c>
      <c r="I13" s="130" t="s">
        <v>80</v>
      </c>
      <c r="J13" s="160" t="s">
        <v>108</v>
      </c>
      <c r="K13" s="118" t="s">
        <v>115</v>
      </c>
    </row>
    <row r="14" spans="1:12" s="42" customFormat="1" hidden="1" outlineLevel="1">
      <c r="A14" s="52" t="s">
        <v>38</v>
      </c>
      <c r="B14" s="101" t="s">
        <v>53</v>
      </c>
      <c r="C14" s="101" t="s">
        <v>92</v>
      </c>
      <c r="D14" s="102">
        <f>150000/8</f>
        <v>18750</v>
      </c>
      <c r="E14" s="103" t="s">
        <v>54</v>
      </c>
      <c r="F14" s="103">
        <f>700*0.227</f>
        <v>158.9</v>
      </c>
      <c r="G14" s="103" t="s">
        <v>55</v>
      </c>
      <c r="H14" s="104">
        <f>F14*D14/1000</f>
        <v>2979.375</v>
      </c>
      <c r="I14" s="105">
        <v>1</v>
      </c>
      <c r="J14" s="105">
        <f>H14*8*I14</f>
        <v>23835</v>
      </c>
      <c r="K14" s="110">
        <f>H14*I14*30</f>
        <v>89381.25</v>
      </c>
      <c r="L14" s="47"/>
    </row>
    <row r="15" spans="1:12" s="42" customFormat="1" hidden="1" outlineLevel="1">
      <c r="A15" s="52" t="s">
        <v>39</v>
      </c>
      <c r="B15" s="101" t="s">
        <v>56</v>
      </c>
      <c r="C15" s="101" t="s">
        <v>92</v>
      </c>
      <c r="D15" s="102">
        <f>150000/8</f>
        <v>18750</v>
      </c>
      <c r="E15" s="103" t="s">
        <v>54</v>
      </c>
      <c r="F15" s="103">
        <v>1300</v>
      </c>
      <c r="G15" s="103" t="s">
        <v>55</v>
      </c>
      <c r="H15" s="104">
        <f>F15*D15/1000</f>
        <v>24375</v>
      </c>
      <c r="I15" s="105">
        <v>1</v>
      </c>
      <c r="J15" s="105">
        <f>H15*8*I15</f>
        <v>195000</v>
      </c>
      <c r="K15" s="110">
        <f>H15*I15*30</f>
        <v>731250</v>
      </c>
      <c r="L15" s="47"/>
    </row>
    <row r="16" spans="1:12" s="42" customFormat="1" ht="46.5" hidden="1" customHeight="1" outlineLevel="1">
      <c r="A16" s="52"/>
      <c r="B16" s="115"/>
      <c r="D16" s="71"/>
      <c r="E16" s="72"/>
      <c r="F16" s="72"/>
      <c r="G16" s="72"/>
      <c r="H16" s="73"/>
      <c r="I16" s="78"/>
      <c r="J16" s="78">
        <f>J14-J15</f>
        <v>-171165</v>
      </c>
      <c r="K16" s="161">
        <f>K14-K15</f>
        <v>-641868.75</v>
      </c>
    </row>
    <row r="17" spans="1:12" s="42" customFormat="1" hidden="1" outlineLevel="1">
      <c r="A17" s="259" t="s">
        <v>57</v>
      </c>
      <c r="B17" s="42" t="s">
        <v>58</v>
      </c>
      <c r="D17" s="71"/>
      <c r="E17" s="72"/>
      <c r="F17" s="72"/>
      <c r="G17" s="72"/>
      <c r="H17" s="73"/>
      <c r="I17" s="77"/>
      <c r="J17" s="73"/>
      <c r="K17" s="74"/>
    </row>
    <row r="18" spans="1:12" s="42" customFormat="1" hidden="1" outlineLevel="1">
      <c r="A18" s="259"/>
      <c r="B18" s="42" t="s">
        <v>59</v>
      </c>
      <c r="D18" s="71"/>
      <c r="E18" s="72"/>
      <c r="F18" s="72"/>
      <c r="G18" s="72"/>
      <c r="H18" s="73"/>
      <c r="I18" s="70"/>
      <c r="J18" s="73"/>
      <c r="K18" s="74"/>
    </row>
    <row r="19" spans="1:12" s="42" customFormat="1" hidden="1" outlineLevel="1">
      <c r="A19" s="260"/>
      <c r="B19" s="262" t="s">
        <v>109</v>
      </c>
      <c r="C19" s="262"/>
      <c r="D19" s="263"/>
      <c r="E19" s="263"/>
      <c r="F19" s="263"/>
      <c r="G19" s="263"/>
      <c r="H19" s="263"/>
      <c r="I19" s="263"/>
      <c r="J19" s="263"/>
      <c r="K19" s="81"/>
    </row>
    <row r="20" spans="1:12" s="42" customFormat="1" hidden="1" outlineLevel="1">
      <c r="A20" s="260"/>
      <c r="B20" s="263"/>
      <c r="C20" s="263"/>
      <c r="D20" s="263"/>
      <c r="E20" s="263"/>
      <c r="F20" s="263"/>
      <c r="G20" s="263"/>
      <c r="H20" s="263"/>
      <c r="I20" s="263"/>
      <c r="J20" s="263"/>
      <c r="K20" s="81"/>
    </row>
    <row r="21" spans="1:12" s="42" customFormat="1" hidden="1" outlineLevel="1">
      <c r="A21" s="260"/>
      <c r="B21" s="263"/>
      <c r="C21" s="263"/>
      <c r="D21" s="263"/>
      <c r="E21" s="263"/>
      <c r="F21" s="263"/>
      <c r="G21" s="263"/>
      <c r="H21" s="263"/>
      <c r="I21" s="263"/>
      <c r="J21" s="263"/>
      <c r="K21" s="81"/>
    </row>
    <row r="22" spans="1:12" s="42" customFormat="1" hidden="1" outlineLevel="1">
      <c r="A22" s="260"/>
      <c r="B22" s="263"/>
      <c r="C22" s="263"/>
      <c r="D22" s="263"/>
      <c r="E22" s="263"/>
      <c r="F22" s="263"/>
      <c r="G22" s="263"/>
      <c r="H22" s="263"/>
      <c r="I22" s="263"/>
      <c r="J22" s="263"/>
      <c r="K22" s="81"/>
    </row>
    <row r="23" spans="1:12" ht="38" hidden="1" customHeight="1" outlineLevel="1" thickBot="1">
      <c r="A23" s="261"/>
      <c r="B23" s="264"/>
      <c r="C23" s="264"/>
      <c r="D23" s="264"/>
      <c r="E23" s="264"/>
      <c r="F23" s="264"/>
      <c r="G23" s="264"/>
      <c r="H23" s="264"/>
      <c r="I23" s="264"/>
      <c r="J23" s="264"/>
      <c r="K23" s="82"/>
    </row>
    <row r="24" spans="1:12" ht="38" hidden="1" customHeight="1" outlineLevel="1">
      <c r="B24" s="99"/>
      <c r="H24" s="27"/>
      <c r="K24" s="99"/>
    </row>
    <row r="25" spans="1:12" ht="15" hidden="1" outlineLevel="1" thickBot="1"/>
    <row r="26" spans="1:12" ht="13.25" hidden="1" customHeight="1" outlineLevel="1">
      <c r="A26" s="44" t="s">
        <v>72</v>
      </c>
      <c r="B26" s="45"/>
      <c r="C26" s="45"/>
      <c r="D26" s="45"/>
      <c r="E26" s="45"/>
      <c r="F26" s="45"/>
      <c r="G26" s="45"/>
      <c r="H26" s="45"/>
      <c r="I26" s="45"/>
      <c r="J26" s="45"/>
      <c r="K26" s="45"/>
      <c r="L26" s="80"/>
    </row>
    <row r="27" spans="1:12" ht="13.25" hidden="1" customHeight="1" outlineLevel="1">
      <c r="A27" s="133" t="s">
        <v>83</v>
      </c>
      <c r="B27" s="42"/>
      <c r="C27" s="42"/>
      <c r="D27" s="42"/>
      <c r="E27" s="42"/>
      <c r="F27" s="42"/>
      <c r="G27" s="42"/>
      <c r="H27" s="42"/>
      <c r="I27" s="42"/>
      <c r="J27" s="42"/>
      <c r="K27" s="49"/>
    </row>
    <row r="28" spans="1:12" ht="13.25" hidden="1" customHeight="1" outlineLevel="1">
      <c r="A28" s="133" t="s">
        <v>84</v>
      </c>
      <c r="B28" s="42"/>
      <c r="C28" s="42"/>
      <c r="D28" s="42"/>
      <c r="E28" s="42"/>
      <c r="F28" s="42"/>
      <c r="G28" s="42"/>
      <c r="H28" s="42"/>
      <c r="I28" s="42"/>
      <c r="J28" s="42"/>
      <c r="K28" s="49"/>
    </row>
    <row r="29" spans="1:12" ht="13.25" hidden="1" customHeight="1" outlineLevel="1">
      <c r="A29" s="47"/>
      <c r="B29" s="42"/>
      <c r="C29" s="42"/>
      <c r="D29" s="42"/>
      <c r="E29" s="42"/>
      <c r="F29" s="42"/>
      <c r="G29" s="42"/>
      <c r="H29" s="42"/>
      <c r="I29" s="48"/>
      <c r="J29" s="42"/>
      <c r="K29" s="49"/>
    </row>
    <row r="30" spans="1:12" ht="13.25" hidden="1" customHeight="1" outlineLevel="1">
      <c r="A30" s="47"/>
      <c r="B30" s="42"/>
      <c r="C30" s="42"/>
      <c r="D30" s="42"/>
      <c r="E30" s="42"/>
      <c r="F30" s="42"/>
      <c r="G30" s="42"/>
      <c r="H30" s="42"/>
      <c r="I30" s="48"/>
      <c r="J30" s="42"/>
      <c r="K30" s="49"/>
    </row>
    <row r="31" spans="1:12" ht="13.25" hidden="1" customHeight="1" outlineLevel="1">
      <c r="A31" s="47"/>
      <c r="B31" s="42"/>
      <c r="C31" s="42"/>
      <c r="D31" s="42"/>
      <c r="E31" s="42"/>
      <c r="F31" s="42"/>
      <c r="G31" s="42"/>
      <c r="H31" s="42"/>
      <c r="I31" s="76"/>
      <c r="J31" s="42"/>
      <c r="K31" s="98"/>
    </row>
    <row r="32" spans="1:12" ht="98" hidden="1" customHeight="1" outlineLevel="1">
      <c r="A32" s="50"/>
      <c r="B32" s="91" t="s">
        <v>94</v>
      </c>
      <c r="C32" s="91" t="s">
        <v>67</v>
      </c>
      <c r="D32" s="100" t="s">
        <v>103</v>
      </c>
      <c r="E32" s="117" t="s">
        <v>76</v>
      </c>
      <c r="F32" s="86" t="s">
        <v>23</v>
      </c>
      <c r="G32" s="87" t="s">
        <v>24</v>
      </c>
      <c r="H32" s="85" t="s">
        <v>82</v>
      </c>
      <c r="I32" s="128" t="str">
        <f>"Cumul BP sur un cycle commercial de 5 an (ici vente 500 bus)"</f>
        <v>Cumul BP sur un cycle commercial de 5 an (ici vente 500 bus)</v>
      </c>
      <c r="J32" s="129" t="s">
        <v>107</v>
      </c>
      <c r="K32" s="127" t="s">
        <v>74</v>
      </c>
    </row>
    <row r="33" spans="1:11" hidden="1" outlineLevel="1">
      <c r="A33" s="52" t="s">
        <v>38</v>
      </c>
      <c r="B33" s="101" t="s">
        <v>62</v>
      </c>
      <c r="C33" s="101" t="s">
        <v>105</v>
      </c>
      <c r="D33" s="102">
        <v>75000</v>
      </c>
      <c r="E33" s="103" t="s">
        <v>97</v>
      </c>
      <c r="F33" s="103">
        <v>5.9900000000000002E-2</v>
      </c>
      <c r="G33" s="103" t="s">
        <v>96</v>
      </c>
      <c r="H33" s="104">
        <f>F33*D33/1000</f>
        <v>4.4924999999999997</v>
      </c>
      <c r="I33" s="105">
        <v>250</v>
      </c>
      <c r="J33" s="105">
        <f>H33*I33*8</f>
        <v>8985</v>
      </c>
      <c r="K33" s="112">
        <f>H33*I34*15</f>
        <v>16846.875</v>
      </c>
    </row>
    <row r="34" spans="1:11" hidden="1" outlineLevel="1">
      <c r="A34" s="52"/>
      <c r="B34" s="101" t="s">
        <v>63</v>
      </c>
      <c r="C34" s="101" t="s">
        <v>106</v>
      </c>
      <c r="D34" s="102">
        <v>75000</v>
      </c>
      <c r="E34" s="103" t="s">
        <v>97</v>
      </c>
      <c r="F34" s="103">
        <v>0.42</v>
      </c>
      <c r="G34" s="103" t="s">
        <v>96</v>
      </c>
      <c r="H34" s="104">
        <f>F34*D34/1000</f>
        <v>31.5</v>
      </c>
      <c r="I34" s="105">
        <v>250</v>
      </c>
      <c r="J34" s="105">
        <f>H34*I34*8</f>
        <v>63000</v>
      </c>
      <c r="K34" s="112">
        <f>H34*I35*15</f>
        <v>236250</v>
      </c>
    </row>
    <row r="35" spans="1:11" hidden="1" outlineLevel="1">
      <c r="A35" s="52"/>
      <c r="B35" s="101" t="s">
        <v>64</v>
      </c>
      <c r="C35" s="101"/>
      <c r="D35" s="106"/>
      <c r="E35" s="103"/>
      <c r="F35" s="103"/>
      <c r="G35" s="103"/>
      <c r="H35" s="107"/>
      <c r="I35" s="108">
        <f>SUM(I33:I34)</f>
        <v>500</v>
      </c>
      <c r="J35" s="108">
        <f>SUM(J33:J34)</f>
        <v>71985</v>
      </c>
      <c r="K35" s="113">
        <f>SUM(K33:K34)</f>
        <v>253096.875</v>
      </c>
    </row>
    <row r="36" spans="1:11" hidden="1" outlineLevel="1">
      <c r="A36" s="52" t="s">
        <v>39</v>
      </c>
      <c r="B36" s="101" t="s">
        <v>65</v>
      </c>
      <c r="C36" s="101" t="s">
        <v>93</v>
      </c>
      <c r="D36" s="102">
        <v>22750</v>
      </c>
      <c r="E36" s="103" t="s">
        <v>99</v>
      </c>
      <c r="F36" s="103">
        <v>3.1</v>
      </c>
      <c r="G36" s="103" t="s">
        <v>100</v>
      </c>
      <c r="H36" s="104">
        <f>F36*D36/1000</f>
        <v>70.525000000000006</v>
      </c>
      <c r="I36" s="108">
        <v>500</v>
      </c>
      <c r="J36" s="108">
        <f>H36*8*I36</f>
        <v>282100</v>
      </c>
      <c r="K36" s="113">
        <f>H36*I36*15</f>
        <v>528937.5</v>
      </c>
    </row>
    <row r="37" spans="1:11" ht="30" hidden="1" customHeight="1" outlineLevel="1">
      <c r="A37" s="52"/>
      <c r="B37" s="42"/>
      <c r="C37" s="42"/>
      <c r="D37" s="71"/>
      <c r="E37" s="72"/>
      <c r="F37" s="72"/>
      <c r="G37" s="72"/>
      <c r="H37" s="69"/>
      <c r="I37" s="78"/>
      <c r="J37" s="78">
        <f>J35-J36</f>
        <v>-210115</v>
      </c>
      <c r="K37" s="93">
        <f>K35-K36</f>
        <v>-275840.625</v>
      </c>
    </row>
    <row r="38" spans="1:11" ht="14.4" hidden="1" customHeight="1" outlineLevel="1">
      <c r="A38" s="259" t="s">
        <v>57</v>
      </c>
      <c r="B38" s="265" t="s">
        <v>98</v>
      </c>
      <c r="C38" s="265"/>
      <c r="D38" s="265"/>
      <c r="E38" s="265"/>
      <c r="F38" s="265"/>
      <c r="G38" s="265"/>
      <c r="H38" s="265"/>
      <c r="I38" s="265"/>
      <c r="J38" s="265"/>
      <c r="K38" s="83"/>
    </row>
    <row r="39" spans="1:11" hidden="1" outlineLevel="1">
      <c r="A39" s="259"/>
      <c r="B39" s="265"/>
      <c r="C39" s="265"/>
      <c r="D39" s="265"/>
      <c r="E39" s="265"/>
      <c r="F39" s="265"/>
      <c r="G39" s="265"/>
      <c r="H39" s="265"/>
      <c r="I39" s="265"/>
      <c r="J39" s="265"/>
      <c r="K39" s="83"/>
    </row>
    <row r="40" spans="1:11" hidden="1" outlineLevel="1">
      <c r="A40" s="259"/>
      <c r="B40" s="265"/>
      <c r="C40" s="265"/>
      <c r="D40" s="265"/>
      <c r="E40" s="265"/>
      <c r="F40" s="265"/>
      <c r="G40" s="265"/>
      <c r="H40" s="265"/>
      <c r="I40" s="265"/>
      <c r="J40" s="265"/>
      <c r="K40" s="83"/>
    </row>
    <row r="41" spans="1:11" hidden="1" outlineLevel="1">
      <c r="A41" s="259"/>
      <c r="B41" s="265"/>
      <c r="C41" s="265"/>
      <c r="D41" s="265"/>
      <c r="E41" s="265"/>
      <c r="F41" s="265"/>
      <c r="G41" s="265"/>
      <c r="H41" s="265"/>
      <c r="I41" s="265"/>
      <c r="J41" s="265"/>
      <c r="K41" s="83"/>
    </row>
    <row r="42" spans="1:11" hidden="1" outlineLevel="1">
      <c r="A42" s="259"/>
      <c r="B42" s="265"/>
      <c r="C42" s="265"/>
      <c r="D42" s="265"/>
      <c r="E42" s="265"/>
      <c r="F42" s="265"/>
      <c r="G42" s="265"/>
      <c r="H42" s="265"/>
      <c r="I42" s="265"/>
      <c r="J42" s="265"/>
      <c r="K42" s="83"/>
    </row>
    <row r="43" spans="1:11" ht="14.4" hidden="1" customHeight="1" outlineLevel="1">
      <c r="A43" s="260"/>
      <c r="B43" s="262" t="s">
        <v>116</v>
      </c>
      <c r="C43" s="262"/>
      <c r="D43" s="262"/>
      <c r="E43" s="262"/>
      <c r="F43" s="262"/>
      <c r="G43" s="262"/>
      <c r="H43" s="262"/>
      <c r="I43" s="262"/>
      <c r="J43" s="262"/>
      <c r="K43" s="83"/>
    </row>
    <row r="44" spans="1:11" hidden="1" outlineLevel="1">
      <c r="A44" s="260"/>
      <c r="B44" s="262"/>
      <c r="C44" s="262"/>
      <c r="D44" s="262"/>
      <c r="E44" s="262"/>
      <c r="F44" s="262"/>
      <c r="G44" s="262"/>
      <c r="H44" s="262"/>
      <c r="I44" s="262"/>
      <c r="J44" s="262"/>
      <c r="K44" s="83"/>
    </row>
    <row r="45" spans="1:11" hidden="1" outlineLevel="1">
      <c r="A45" s="260"/>
      <c r="B45" s="262"/>
      <c r="C45" s="262"/>
      <c r="D45" s="262"/>
      <c r="E45" s="262"/>
      <c r="F45" s="262"/>
      <c r="G45" s="262"/>
      <c r="H45" s="262"/>
      <c r="I45" s="262"/>
      <c r="J45" s="262"/>
      <c r="K45" s="83"/>
    </row>
    <row r="46" spans="1:11" hidden="1" outlineLevel="1">
      <c r="A46" s="260"/>
      <c r="B46" s="262"/>
      <c r="C46" s="262"/>
      <c r="D46" s="262"/>
      <c r="E46" s="262"/>
      <c r="F46" s="262"/>
      <c r="G46" s="262"/>
      <c r="H46" s="262"/>
      <c r="I46" s="262"/>
      <c r="J46" s="262"/>
      <c r="K46" s="83"/>
    </row>
    <row r="47" spans="1:11" hidden="1" outlineLevel="1">
      <c r="A47" s="260"/>
      <c r="B47" s="262"/>
      <c r="C47" s="262"/>
      <c r="D47" s="262"/>
      <c r="E47" s="262"/>
      <c r="F47" s="262"/>
      <c r="G47" s="262"/>
      <c r="H47" s="262"/>
      <c r="I47" s="262"/>
      <c r="J47" s="262"/>
      <c r="K47" s="83"/>
    </row>
    <row r="48" spans="1:11" hidden="1" outlineLevel="1">
      <c r="A48" s="260"/>
      <c r="B48" s="262"/>
      <c r="C48" s="262"/>
      <c r="D48" s="262"/>
      <c r="E48" s="262"/>
      <c r="F48" s="262"/>
      <c r="G48" s="262"/>
      <c r="H48" s="262"/>
      <c r="I48" s="262"/>
      <c r="J48" s="262"/>
      <c r="K48" s="83"/>
    </row>
    <row r="49" spans="1:11" ht="34.25" hidden="1" customHeight="1" outlineLevel="1" thickBot="1">
      <c r="A49" s="261"/>
      <c r="B49" s="266"/>
      <c r="C49" s="266"/>
      <c r="D49" s="266"/>
      <c r="E49" s="266"/>
      <c r="F49" s="266"/>
      <c r="G49" s="266"/>
      <c r="H49" s="266"/>
      <c r="I49" s="266"/>
      <c r="J49" s="266"/>
      <c r="K49" s="84"/>
    </row>
    <row r="50" spans="1:11" ht="38" hidden="1" customHeight="1" outlineLevel="1">
      <c r="H50" s="27"/>
      <c r="J50" s="99"/>
      <c r="K50" s="99"/>
    </row>
    <row r="51" spans="1:11" collapsed="1">
      <c r="H51" s="27"/>
    </row>
    <row r="52" spans="1:11" ht="26">
      <c r="A52" s="59" t="s">
        <v>66</v>
      </c>
      <c r="B52" s="60"/>
      <c r="C52" s="60"/>
      <c r="D52" s="60"/>
      <c r="E52" s="60"/>
      <c r="F52" s="60"/>
      <c r="G52" s="60"/>
      <c r="H52" s="61"/>
      <c r="I52" s="60"/>
    </row>
    <row r="54" spans="1:11" s="20" customFormat="1" ht="29" customHeight="1">
      <c r="A54" s="53" t="s">
        <v>124</v>
      </c>
      <c r="B54" s="200"/>
      <c r="C54" s="267" t="s">
        <v>125</v>
      </c>
      <c r="D54" s="267"/>
      <c r="E54" s="200"/>
      <c r="F54" s="27"/>
      <c r="G54" s="27"/>
      <c r="H54" s="27"/>
    </row>
    <row r="55" spans="1:11" s="20" customFormat="1" ht="34" customHeight="1">
      <c r="A55" s="53" t="s">
        <v>251</v>
      </c>
      <c r="B55" s="201"/>
      <c r="C55" s="267"/>
      <c r="D55" s="267"/>
      <c r="E55" s="27"/>
      <c r="F55" s="27"/>
      <c r="G55" s="27"/>
      <c r="H55" s="27"/>
    </row>
    <row r="56" spans="1:11" ht="15.75" customHeight="1"/>
    <row r="57" spans="1:11">
      <c r="A57" s="55" t="s">
        <v>252</v>
      </c>
      <c r="B57" s="159"/>
      <c r="C57" s="158" t="s">
        <v>101</v>
      </c>
    </row>
    <row r="58" spans="1:11" ht="31.25" customHeight="1"/>
    <row r="59" spans="1:11" ht="43.5">
      <c r="A59" s="55" t="s">
        <v>117</v>
      </c>
      <c r="B59" s="56" t="e">
        <f>H89-H75</f>
        <v>#NAME?</v>
      </c>
      <c r="C59" s="163" t="s">
        <v>37</v>
      </c>
      <c r="D59" s="57"/>
      <c r="E59" s="164"/>
      <c r="F59" s="20"/>
      <c r="G59" s="20"/>
      <c r="H59" s="58"/>
      <c r="I59" s="20"/>
    </row>
    <row r="60" spans="1:11" hidden="1">
      <c r="A60" s="55" t="s">
        <v>41</v>
      </c>
      <c r="B60" s="114">
        <f>K75-K86</f>
        <v>0</v>
      </c>
      <c r="C60" s="114"/>
      <c r="D60" s="119" t="s">
        <v>37</v>
      </c>
      <c r="E60" s="120" t="s">
        <v>75</v>
      </c>
      <c r="F60" s="165"/>
      <c r="G60" s="20"/>
      <c r="H60" s="58"/>
      <c r="I60" s="20"/>
    </row>
    <row r="61" spans="1:11" ht="24" customHeight="1"/>
    <row r="62" spans="1:11" s="28" customFormat="1" ht="27.65" customHeight="1">
      <c r="A62" s="27"/>
      <c r="B62" s="27"/>
      <c r="C62" s="27"/>
      <c r="D62" s="27"/>
      <c r="E62" s="27"/>
      <c r="F62" s="27"/>
      <c r="G62" s="27"/>
      <c r="H62" s="37"/>
      <c r="I62" s="27"/>
    </row>
    <row r="63" spans="1:11" ht="40" customHeight="1">
      <c r="A63" s="212" t="s">
        <v>40</v>
      </c>
      <c r="B63" s="257" t="s">
        <v>257</v>
      </c>
      <c r="C63" s="258"/>
      <c r="D63" s="258"/>
      <c r="E63" s="258"/>
      <c r="F63" s="258"/>
      <c r="G63" s="258"/>
      <c r="H63" s="258"/>
      <c r="I63" s="258"/>
    </row>
    <row r="64" spans="1:11" ht="85.5" customHeight="1">
      <c r="A64" s="212"/>
      <c r="B64" s="256" t="s">
        <v>222</v>
      </c>
      <c r="C64" s="256"/>
      <c r="D64" s="256"/>
      <c r="E64" s="256"/>
      <c r="F64" s="256"/>
      <c r="G64" s="256"/>
      <c r="H64" s="256"/>
      <c r="I64" s="256"/>
    </row>
    <row r="65" spans="1:12" ht="42" customHeight="1">
      <c r="I65" s="76"/>
    </row>
    <row r="66" spans="1:12" ht="72.5">
      <c r="A66" s="28"/>
      <c r="B66" s="140" t="s">
        <v>94</v>
      </c>
      <c r="C66" s="92" t="s">
        <v>95</v>
      </c>
      <c r="D66" s="121" t="s">
        <v>102</v>
      </c>
      <c r="E66" s="122" t="s">
        <v>76</v>
      </c>
      <c r="F66" s="88" t="s">
        <v>23</v>
      </c>
      <c r="G66" s="89" t="s">
        <v>24</v>
      </c>
      <c r="H66" s="90" t="s">
        <v>73</v>
      </c>
      <c r="I66" s="132" t="s">
        <v>215</v>
      </c>
    </row>
    <row r="67" spans="1:12">
      <c r="B67" s="145" t="s">
        <v>150</v>
      </c>
      <c r="C67" s="146" t="s">
        <v>130</v>
      </c>
      <c r="D67" s="168" t="s">
        <v>152</v>
      </c>
      <c r="E67" s="147" t="s">
        <v>146</v>
      </c>
      <c r="F67" s="148" t="s">
        <v>148</v>
      </c>
      <c r="G67" s="143" t="s">
        <v>171</v>
      </c>
      <c r="H67" s="181" t="e">
        <f>D67*F67/1000</f>
        <v>#VALUE!</v>
      </c>
      <c r="I67" s="5" t="s">
        <v>216</v>
      </c>
    </row>
    <row r="68" spans="1:12">
      <c r="B68" s="150" t="s">
        <v>151</v>
      </c>
      <c r="C68" s="146" t="s">
        <v>130</v>
      </c>
      <c r="D68" s="168" t="s">
        <v>152</v>
      </c>
      <c r="E68" s="147" t="s">
        <v>146</v>
      </c>
      <c r="F68" s="148" t="s">
        <v>148</v>
      </c>
      <c r="G68" s="143" t="s">
        <v>171</v>
      </c>
      <c r="H68" s="181" t="e">
        <f t="shared" ref="H68:H72" si="0">D68*F68/1000</f>
        <v>#VALUE!</v>
      </c>
      <c r="I68" s="5" t="s">
        <v>216</v>
      </c>
    </row>
    <row r="69" spans="1:12">
      <c r="B69" s="172" t="s">
        <v>153</v>
      </c>
      <c r="C69" s="172" t="s">
        <v>130</v>
      </c>
      <c r="D69" s="172" t="s">
        <v>158</v>
      </c>
      <c r="E69" s="172" t="s">
        <v>132</v>
      </c>
      <c r="F69" s="172" t="s">
        <v>155</v>
      </c>
      <c r="G69" s="143" t="s">
        <v>204</v>
      </c>
      <c r="H69" s="181" t="e">
        <f t="shared" si="0"/>
        <v>#VALUE!</v>
      </c>
      <c r="I69" s="5" t="s">
        <v>216</v>
      </c>
    </row>
    <row r="70" spans="1:12">
      <c r="B70" s="172" t="s">
        <v>154</v>
      </c>
      <c r="C70" s="172" t="s">
        <v>130</v>
      </c>
      <c r="D70" s="172" t="s">
        <v>158</v>
      </c>
      <c r="E70" s="172" t="s">
        <v>132</v>
      </c>
      <c r="F70" s="172" t="s">
        <v>156</v>
      </c>
      <c r="G70" s="143" t="s">
        <v>204</v>
      </c>
      <c r="H70" s="181" t="e">
        <f t="shared" si="0"/>
        <v>#VALUE!</v>
      </c>
      <c r="I70" s="5" t="s">
        <v>216</v>
      </c>
    </row>
    <row r="71" spans="1:12" ht="14.4" customHeight="1">
      <c r="B71" s="151" t="s">
        <v>223</v>
      </c>
      <c r="C71" s="145" t="s">
        <v>131</v>
      </c>
      <c r="D71" s="142" t="s">
        <v>159</v>
      </c>
      <c r="E71" s="143" t="s">
        <v>134</v>
      </c>
      <c r="F71" s="143" t="s">
        <v>149</v>
      </c>
      <c r="G71" s="143" t="s">
        <v>180</v>
      </c>
      <c r="H71" s="181" t="e">
        <f t="shared" si="0"/>
        <v>#VALUE!</v>
      </c>
      <c r="I71" s="5" t="s">
        <v>216</v>
      </c>
    </row>
    <row r="72" spans="1:12">
      <c r="B72" s="152" t="s">
        <v>224</v>
      </c>
      <c r="C72" s="145" t="s">
        <v>131</v>
      </c>
      <c r="D72" s="142" t="s">
        <v>159</v>
      </c>
      <c r="E72" s="143" t="s">
        <v>134</v>
      </c>
      <c r="F72" s="143" t="s">
        <v>149</v>
      </c>
      <c r="G72" s="143" t="s">
        <v>180</v>
      </c>
      <c r="H72" s="181" t="e">
        <f t="shared" si="0"/>
        <v>#VALUE!</v>
      </c>
      <c r="I72" s="5" t="s">
        <v>216</v>
      </c>
    </row>
    <row r="73" spans="1:12" ht="16.25" customHeight="1">
      <c r="B73" s="152"/>
      <c r="C73" s="146"/>
      <c r="D73" s="144"/>
      <c r="E73" s="141"/>
      <c r="F73" s="172"/>
      <c r="G73" s="143"/>
      <c r="H73" s="181">
        <f t="shared" ref="H73" si="1">D73*F73</f>
        <v>0</v>
      </c>
      <c r="I73" s="5" t="s">
        <v>216</v>
      </c>
    </row>
    <row r="74" spans="1:12" ht="14" customHeight="1">
      <c r="H74" s="27"/>
    </row>
    <row r="75" spans="1:12">
      <c r="G75" s="183" t="s">
        <v>157</v>
      </c>
      <c r="H75" s="184" t="e">
        <f>SUM(H67:H73)</f>
        <v>#VALUE!</v>
      </c>
      <c r="I75" s="184" t="e">
        <f>H75*5</f>
        <v>#VALUE!</v>
      </c>
      <c r="L75" s="111"/>
    </row>
    <row r="76" spans="1:12" ht="31.5" customHeight="1">
      <c r="H76" s="27"/>
      <c r="I76" s="38"/>
    </row>
    <row r="77" spans="1:12" ht="43" customHeight="1">
      <c r="A77" s="67" t="s">
        <v>21</v>
      </c>
      <c r="B77" s="257" t="s">
        <v>258</v>
      </c>
      <c r="C77" s="258"/>
      <c r="D77" s="258"/>
      <c r="E77" s="258"/>
      <c r="F77" s="258"/>
      <c r="G77" s="258"/>
      <c r="H77" s="258"/>
      <c r="I77" s="258"/>
    </row>
    <row r="78" spans="1:12" ht="93.5" customHeight="1">
      <c r="A78" s="67"/>
      <c r="B78" s="256" t="s">
        <v>221</v>
      </c>
      <c r="C78" s="256"/>
      <c r="D78" s="256"/>
      <c r="E78" s="256"/>
      <c r="F78" s="256"/>
      <c r="G78" s="256"/>
      <c r="H78" s="256"/>
      <c r="I78" s="256"/>
    </row>
    <row r="79" spans="1:12" ht="48.65" customHeight="1">
      <c r="H79" s="27"/>
      <c r="I79" s="76"/>
    </row>
    <row r="80" spans="1:12" ht="72.5">
      <c r="B80" s="140" t="s">
        <v>94</v>
      </c>
      <c r="C80" s="92" t="s">
        <v>95</v>
      </c>
      <c r="D80" s="124" t="s">
        <v>102</v>
      </c>
      <c r="E80" s="123" t="s">
        <v>76</v>
      </c>
      <c r="F80" s="109" t="s">
        <v>23</v>
      </c>
      <c r="G80" s="89" t="s">
        <v>24</v>
      </c>
      <c r="H80" s="90" t="s">
        <v>73</v>
      </c>
      <c r="I80" s="132" t="s">
        <v>215</v>
      </c>
    </row>
    <row r="81" spans="1:9" ht="29">
      <c r="B81" s="169" t="s">
        <v>150</v>
      </c>
      <c r="C81" s="173" t="s">
        <v>130</v>
      </c>
      <c r="D81" s="168" t="s">
        <v>152</v>
      </c>
      <c r="E81" s="174" t="s">
        <v>146</v>
      </c>
      <c r="F81" s="175" t="s">
        <v>148</v>
      </c>
      <c r="G81" s="143" t="s">
        <v>171</v>
      </c>
      <c r="H81" s="182" t="e">
        <f>D81*F81/1000</f>
        <v>#VALUE!</v>
      </c>
      <c r="I81" s="5" t="s">
        <v>216</v>
      </c>
    </row>
    <row r="82" spans="1:9">
      <c r="B82" s="176" t="s">
        <v>151</v>
      </c>
      <c r="C82" s="173" t="s">
        <v>130</v>
      </c>
      <c r="D82" s="168" t="s">
        <v>152</v>
      </c>
      <c r="E82" s="174" t="s">
        <v>146</v>
      </c>
      <c r="F82" s="175" t="s">
        <v>148</v>
      </c>
      <c r="G82" s="143" t="s">
        <v>171</v>
      </c>
      <c r="H82" s="182" t="e">
        <f t="shared" ref="H82:H86" si="2">D82*F82/1000</f>
        <v>#VALUE!</v>
      </c>
      <c r="I82" s="5" t="s">
        <v>216</v>
      </c>
    </row>
    <row r="83" spans="1:9">
      <c r="B83" s="172" t="s">
        <v>153</v>
      </c>
      <c r="C83" s="172" t="s">
        <v>130</v>
      </c>
      <c r="D83" s="172" t="s">
        <v>158</v>
      </c>
      <c r="E83" s="172" t="s">
        <v>132</v>
      </c>
      <c r="F83" s="172" t="s">
        <v>155</v>
      </c>
      <c r="G83" s="143" t="s">
        <v>204</v>
      </c>
      <c r="H83" s="182" t="e">
        <f t="shared" si="2"/>
        <v>#VALUE!</v>
      </c>
      <c r="I83" s="5" t="s">
        <v>216</v>
      </c>
    </row>
    <row r="84" spans="1:9">
      <c r="B84" s="172" t="s">
        <v>154</v>
      </c>
      <c r="C84" s="172" t="s">
        <v>130</v>
      </c>
      <c r="D84" s="172" t="s">
        <v>158</v>
      </c>
      <c r="E84" s="172" t="s">
        <v>132</v>
      </c>
      <c r="F84" s="172" t="s">
        <v>156</v>
      </c>
      <c r="G84" s="143" t="s">
        <v>204</v>
      </c>
      <c r="H84" s="182" t="e">
        <f t="shared" si="2"/>
        <v>#VALUE!</v>
      </c>
      <c r="I84" s="5" t="s">
        <v>216</v>
      </c>
    </row>
    <row r="85" spans="1:9" ht="17" customHeight="1">
      <c r="B85" s="177" t="s">
        <v>223</v>
      </c>
      <c r="C85" s="169" t="s">
        <v>131</v>
      </c>
      <c r="D85" s="142" t="s">
        <v>159</v>
      </c>
      <c r="E85" s="172" t="s">
        <v>134</v>
      </c>
      <c r="F85" s="172" t="s">
        <v>149</v>
      </c>
      <c r="G85" s="143" t="s">
        <v>180</v>
      </c>
      <c r="H85" s="182" t="e">
        <f t="shared" si="2"/>
        <v>#VALUE!</v>
      </c>
      <c r="I85" s="5" t="s">
        <v>216</v>
      </c>
    </row>
    <row r="86" spans="1:9" ht="14" customHeight="1">
      <c r="A86" s="38"/>
      <c r="B86" s="178" t="s">
        <v>224</v>
      </c>
      <c r="C86" s="169" t="s">
        <v>131</v>
      </c>
      <c r="D86" s="142" t="s">
        <v>159</v>
      </c>
      <c r="E86" s="172" t="s">
        <v>134</v>
      </c>
      <c r="F86" s="172" t="s">
        <v>149</v>
      </c>
      <c r="G86" s="143" t="s">
        <v>180</v>
      </c>
      <c r="H86" s="182" t="e">
        <f t="shared" si="2"/>
        <v>#VALUE!</v>
      </c>
      <c r="I86" s="5" t="s">
        <v>216</v>
      </c>
    </row>
    <row r="87" spans="1:9">
      <c r="B87" s="180"/>
      <c r="C87" s="173"/>
      <c r="D87" s="179"/>
      <c r="E87" s="180"/>
      <c r="F87" s="180"/>
      <c r="G87" s="141"/>
      <c r="H87" s="182">
        <f t="shared" ref="H87" si="3">D87*F87</f>
        <v>0</v>
      </c>
      <c r="I87" s="5" t="s">
        <v>216</v>
      </c>
    </row>
    <row r="89" spans="1:9">
      <c r="G89" s="183" t="s">
        <v>157</v>
      </c>
      <c r="H89" s="184" t="e">
        <f>SUM(K86H81:H87)</f>
        <v>#NAME?</v>
      </c>
      <c r="I89" s="184" t="e">
        <f>H89*5</f>
        <v>#NAME?</v>
      </c>
    </row>
    <row r="93" spans="1:9" ht="62.4" customHeight="1">
      <c r="A93" s="203" t="s">
        <v>49</v>
      </c>
      <c r="B93" s="254"/>
      <c r="C93" s="255"/>
      <c r="D93" s="255"/>
      <c r="E93" s="255"/>
      <c r="F93" s="255"/>
      <c r="G93" s="255"/>
      <c r="H93" s="255"/>
      <c r="I93" s="255"/>
    </row>
  </sheetData>
  <mergeCells count="11">
    <mergeCell ref="B93:I93"/>
    <mergeCell ref="B78:I78"/>
    <mergeCell ref="B63:I63"/>
    <mergeCell ref="B77:I77"/>
    <mergeCell ref="A17:A23"/>
    <mergeCell ref="B19:J23"/>
    <mergeCell ref="A38:A49"/>
    <mergeCell ref="B38:J42"/>
    <mergeCell ref="B43:J49"/>
    <mergeCell ref="C54:D55"/>
    <mergeCell ref="B64:I64"/>
  </mergeCells>
  <conditionalFormatting sqref="B63:C63 B93 B64">
    <cfRule type="containsBlanks" dxfId="13" priority="12">
      <formula>LEN(TRIM(B63))=0</formula>
    </cfRule>
  </conditionalFormatting>
  <conditionalFormatting sqref="B54:B55">
    <cfRule type="containsBlanks" dxfId="12" priority="6">
      <formula>LEN(TRIM(B54))=0</formula>
    </cfRule>
  </conditionalFormatting>
  <conditionalFormatting sqref="E54">
    <cfRule type="containsBlanks" dxfId="11" priority="2">
      <formula>LEN(TRIM(E54))=0</formula>
    </cfRule>
  </conditionalFormatting>
  <conditionalFormatting sqref="B77:C77 B78">
    <cfRule type="containsBlanks" dxfId="10" priority="1">
      <formula>LEN(TRIM(B77))=0</formula>
    </cfRule>
  </conditionalFormatting>
  <dataValidations xWindow="1059" yWindow="1188" count="8">
    <dataValidation type="list" allowBlank="1" showInputMessage="1" showErrorMessage="1" sqref="B54:B55" xr:uid="{00000000-0002-0000-0300-000000000000}">
      <formula1>"ACV produit,ACV projet,Bilan GES entreprise,Autre,Aucune"</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3" xr:uid="{00000000-0002-0000-0300-000001000000}"/>
    <dataValidation allowBlank="1" showInputMessage="1" showErrorMessage="1" prompt="Solution faisant l'objet de l'aide dans le cadre du projet" sqref="C77 B77:B78 B63:B64 C63" xr:uid="{00000000-0002-0000-0300-000003000000}"/>
    <dataValidation allowBlank="1" showInputMessage="1" showErrorMessage="1" prompt="Flux de gaz, matière, d'énergie, etc., qui sera traduit ensuite en émissions de GES par l'intermédiaire des facteurs d'émissions_x000a_" sqref="C81:C87 C67:C73" xr:uid="{00000000-0002-0000-0300-000004000000}"/>
    <dataValidation allowBlank="1" showErrorMessage="1" sqref="I32:J32 H14" xr:uid="{00000000-0002-0000-0300-000005000000}"/>
    <dataValidation allowBlank="1" showInputMessage="1" showErrorMessage="1" prompt="T CO2eq évitées en cas de réalisation du business plan, en cumul à 5 ans post projet" sqref="I66 I80" xr:uid="{00000000-0002-0000-0300-000006000000}"/>
    <dataValidation allowBlank="1" showErrorMessage="1" prompt="_x000a_" sqref="B81:B87 B67:B73 G75 G89" xr:uid="{00000000-0002-0000-0300-000008000000}"/>
    <dataValidation type="list" allowBlank="1" showInputMessage="1" showErrorMessage="1" sqref="E54" xr:uid="{D9A5B3EB-8B7A-425A-A7A7-F71E7512FEDF}">
      <formula1>"en interne, avec bureau d'étude spécialisé"</formula1>
    </dataValidation>
  </dataValidations>
  <hyperlinks>
    <hyperlink ref="A5" r:id="rId1"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95A92-6119-4E5E-8D6A-FEC565A58343}">
  <sheetPr>
    <tabColor theme="5" tint="0.59999389629810485"/>
  </sheetPr>
  <dimension ref="A1:L93"/>
  <sheetViews>
    <sheetView showGridLines="0" topLeftCell="C69" zoomScaleNormal="100" workbookViewId="0">
      <selection activeCell="H83" sqref="H83:H89"/>
    </sheetView>
  </sheetViews>
  <sheetFormatPr baseColWidth="10" defaultColWidth="11.453125" defaultRowHeight="14.5" outlineLevelRow="1"/>
  <cols>
    <col min="1" max="1" width="37.90625" style="27" customWidth="1"/>
    <col min="2" max="2" width="38.90625" style="27" customWidth="1"/>
    <col min="3" max="3" width="24.81640625" style="27" customWidth="1"/>
    <col min="4" max="4" width="33.7265625" style="27" customWidth="1"/>
    <col min="5" max="6" width="23.6328125" style="27" customWidth="1"/>
    <col min="7" max="7" width="31.26953125" style="27" customWidth="1"/>
    <col min="8" max="8" width="23.6328125" style="37" customWidth="1"/>
    <col min="9" max="9" width="18.453125" style="27" customWidth="1"/>
    <col min="10" max="11" width="21.90625" style="27" customWidth="1"/>
    <col min="12" max="16384" width="11.453125" style="27"/>
  </cols>
  <sheetData>
    <row r="1" spans="1:12" ht="21">
      <c r="A1" s="94" t="s">
        <v>42</v>
      </c>
    </row>
    <row r="2" spans="1:12" ht="26">
      <c r="A2" s="36" t="s">
        <v>48</v>
      </c>
      <c r="B2" s="39"/>
      <c r="C2" s="39"/>
      <c r="D2" s="39"/>
      <c r="E2" s="39"/>
      <c r="F2" s="39"/>
      <c r="G2" s="39"/>
      <c r="H2" s="40"/>
      <c r="I2" s="39"/>
    </row>
    <row r="3" spans="1:12" ht="15.5">
      <c r="A3" s="95" t="s">
        <v>88</v>
      </c>
      <c r="B3" s="116"/>
      <c r="C3" s="116"/>
      <c r="D3" s="43"/>
    </row>
    <row r="4" spans="1:12" ht="15.5">
      <c r="A4" s="134" t="s">
        <v>86</v>
      </c>
      <c r="B4" s="134"/>
      <c r="C4" s="134"/>
    </row>
    <row r="5" spans="1:12" s="2" customFormat="1" ht="15.5">
      <c r="A5" s="136" t="s">
        <v>22</v>
      </c>
      <c r="B5" s="137"/>
      <c r="C5" s="137"/>
      <c r="H5" s="138"/>
    </row>
    <row r="6" spans="1:12" ht="20.25" customHeight="1">
      <c r="A6" s="134" t="s">
        <v>87</v>
      </c>
      <c r="B6" s="134"/>
      <c r="C6" s="134"/>
      <c r="D6" s="135"/>
      <c r="F6" s="43"/>
    </row>
    <row r="7" spans="1:12" ht="15" hidden="1" outlineLevel="1" thickBot="1">
      <c r="I7" s="79"/>
      <c r="K7" s="79"/>
    </row>
    <row r="8" spans="1:12" s="42" customFormat="1" hidden="1" outlineLevel="1">
      <c r="A8" s="44" t="s">
        <v>71</v>
      </c>
      <c r="B8" s="45"/>
      <c r="C8" s="45"/>
      <c r="D8" s="45"/>
      <c r="E8" s="45"/>
      <c r="F8" s="45"/>
      <c r="G8" s="45"/>
      <c r="H8" s="45"/>
      <c r="I8" s="45"/>
      <c r="J8" s="45"/>
      <c r="K8" s="46"/>
    </row>
    <row r="9" spans="1:12" s="42" customFormat="1" hidden="1" outlineLevel="1">
      <c r="A9" s="133" t="s">
        <v>81</v>
      </c>
      <c r="K9" s="49"/>
    </row>
    <row r="10" spans="1:12" s="42" customFormat="1" hidden="1" outlineLevel="1">
      <c r="A10" s="133" t="s">
        <v>79</v>
      </c>
      <c r="K10" s="49"/>
    </row>
    <row r="11" spans="1:12" s="42" customFormat="1" ht="31.5" hidden="1" customHeight="1" outlineLevel="1">
      <c r="A11" s="47"/>
      <c r="I11" s="48"/>
      <c r="K11" s="49"/>
    </row>
    <row r="12" spans="1:12" s="42" customFormat="1" hidden="1" outlineLevel="1">
      <c r="A12" s="47"/>
      <c r="I12" s="76"/>
      <c r="J12" s="126"/>
      <c r="K12" s="49"/>
    </row>
    <row r="13" spans="1:12" s="51" customFormat="1" ht="94.25" hidden="1" customHeight="1" outlineLevel="1">
      <c r="A13" s="50"/>
      <c r="B13" s="91" t="s">
        <v>94</v>
      </c>
      <c r="C13" s="91" t="s">
        <v>67</v>
      </c>
      <c r="D13" s="100" t="s">
        <v>104</v>
      </c>
      <c r="E13" s="117" t="s">
        <v>76</v>
      </c>
      <c r="F13" s="86" t="s">
        <v>23</v>
      </c>
      <c r="G13" s="87" t="s">
        <v>24</v>
      </c>
      <c r="H13" s="85" t="s">
        <v>70</v>
      </c>
      <c r="I13" s="130" t="s">
        <v>80</v>
      </c>
      <c r="J13" s="160" t="s">
        <v>108</v>
      </c>
      <c r="K13" s="118" t="s">
        <v>115</v>
      </c>
    </row>
    <row r="14" spans="1:12" s="42" customFormat="1" hidden="1" outlineLevel="1">
      <c r="A14" s="52" t="s">
        <v>38</v>
      </c>
      <c r="B14" s="101" t="s">
        <v>53</v>
      </c>
      <c r="C14" s="101" t="s">
        <v>92</v>
      </c>
      <c r="D14" s="102">
        <f>150000/8</f>
        <v>18750</v>
      </c>
      <c r="E14" s="103" t="s">
        <v>54</v>
      </c>
      <c r="F14" s="103">
        <f>700*0.227</f>
        <v>158.9</v>
      </c>
      <c r="G14" s="103" t="s">
        <v>55</v>
      </c>
      <c r="H14" s="104">
        <f>F14*D14/1000</f>
        <v>2979.375</v>
      </c>
      <c r="I14" s="105">
        <v>1</v>
      </c>
      <c r="J14" s="105">
        <f>H14*8*I14</f>
        <v>23835</v>
      </c>
      <c r="K14" s="110">
        <f>H14*I14*30</f>
        <v>89381.25</v>
      </c>
      <c r="L14" s="47"/>
    </row>
    <row r="15" spans="1:12" s="42" customFormat="1" hidden="1" outlineLevel="1">
      <c r="A15" s="52" t="s">
        <v>39</v>
      </c>
      <c r="B15" s="101" t="s">
        <v>56</v>
      </c>
      <c r="C15" s="101" t="s">
        <v>92</v>
      </c>
      <c r="D15" s="102">
        <f>150000/8</f>
        <v>18750</v>
      </c>
      <c r="E15" s="103" t="s">
        <v>54</v>
      </c>
      <c r="F15" s="103">
        <v>1300</v>
      </c>
      <c r="G15" s="103" t="s">
        <v>55</v>
      </c>
      <c r="H15" s="104">
        <f>F15*D15/1000</f>
        <v>24375</v>
      </c>
      <c r="I15" s="105">
        <v>1</v>
      </c>
      <c r="J15" s="105">
        <f>H15*8*I15</f>
        <v>195000</v>
      </c>
      <c r="K15" s="110">
        <f>H15*I15*30</f>
        <v>731250</v>
      </c>
      <c r="L15" s="47"/>
    </row>
    <row r="16" spans="1:12" s="42" customFormat="1" ht="46.5" hidden="1" customHeight="1" outlineLevel="1">
      <c r="A16" s="52"/>
      <c r="B16" s="115"/>
      <c r="D16" s="71"/>
      <c r="E16" s="72"/>
      <c r="F16" s="72"/>
      <c r="G16" s="72"/>
      <c r="H16" s="73"/>
      <c r="I16" s="78"/>
      <c r="J16" s="78">
        <f>J14-J15</f>
        <v>-171165</v>
      </c>
      <c r="K16" s="161">
        <f>K14-K15</f>
        <v>-641868.75</v>
      </c>
    </row>
    <row r="17" spans="1:12" s="42" customFormat="1" hidden="1" outlineLevel="1">
      <c r="A17" s="259" t="s">
        <v>57</v>
      </c>
      <c r="B17" s="42" t="s">
        <v>58</v>
      </c>
      <c r="D17" s="71"/>
      <c r="E17" s="72"/>
      <c r="F17" s="72"/>
      <c r="G17" s="72"/>
      <c r="H17" s="73"/>
      <c r="I17" s="77"/>
      <c r="J17" s="73"/>
      <c r="K17" s="74"/>
    </row>
    <row r="18" spans="1:12" s="42" customFormat="1" hidden="1" outlineLevel="1">
      <c r="A18" s="259"/>
      <c r="B18" s="42" t="s">
        <v>59</v>
      </c>
      <c r="D18" s="71"/>
      <c r="E18" s="72"/>
      <c r="F18" s="72"/>
      <c r="G18" s="72"/>
      <c r="H18" s="73"/>
      <c r="I18" s="70"/>
      <c r="J18" s="73"/>
      <c r="K18" s="74"/>
    </row>
    <row r="19" spans="1:12" s="42" customFormat="1" hidden="1" outlineLevel="1">
      <c r="A19" s="260"/>
      <c r="B19" s="262" t="s">
        <v>109</v>
      </c>
      <c r="C19" s="262"/>
      <c r="D19" s="263"/>
      <c r="E19" s="263"/>
      <c r="F19" s="263"/>
      <c r="G19" s="263"/>
      <c r="H19" s="263"/>
      <c r="I19" s="263"/>
      <c r="J19" s="263"/>
      <c r="K19" s="81"/>
    </row>
    <row r="20" spans="1:12" s="42" customFormat="1" hidden="1" outlineLevel="1">
      <c r="A20" s="260"/>
      <c r="B20" s="263"/>
      <c r="C20" s="263"/>
      <c r="D20" s="263"/>
      <c r="E20" s="263"/>
      <c r="F20" s="263"/>
      <c r="G20" s="263"/>
      <c r="H20" s="263"/>
      <c r="I20" s="263"/>
      <c r="J20" s="263"/>
      <c r="K20" s="81"/>
    </row>
    <row r="21" spans="1:12" s="42" customFormat="1" hidden="1" outlineLevel="1">
      <c r="A21" s="260"/>
      <c r="B21" s="263"/>
      <c r="C21" s="263"/>
      <c r="D21" s="263"/>
      <c r="E21" s="263"/>
      <c r="F21" s="263"/>
      <c r="G21" s="263"/>
      <c r="H21" s="263"/>
      <c r="I21" s="263"/>
      <c r="J21" s="263"/>
      <c r="K21" s="81"/>
    </row>
    <row r="22" spans="1:12" s="42" customFormat="1" hidden="1" outlineLevel="1">
      <c r="A22" s="260"/>
      <c r="B22" s="263"/>
      <c r="C22" s="263"/>
      <c r="D22" s="263"/>
      <c r="E22" s="263"/>
      <c r="F22" s="263"/>
      <c r="G22" s="263"/>
      <c r="H22" s="263"/>
      <c r="I22" s="263"/>
      <c r="J22" s="263"/>
      <c r="K22" s="81"/>
    </row>
    <row r="23" spans="1:12" ht="38" hidden="1" customHeight="1" outlineLevel="1" thickBot="1">
      <c r="A23" s="261"/>
      <c r="B23" s="264"/>
      <c r="C23" s="264"/>
      <c r="D23" s="264"/>
      <c r="E23" s="264"/>
      <c r="F23" s="264"/>
      <c r="G23" s="264"/>
      <c r="H23" s="264"/>
      <c r="I23" s="264"/>
      <c r="J23" s="264"/>
      <c r="K23" s="82"/>
    </row>
    <row r="24" spans="1:12" ht="38" hidden="1" customHeight="1" outlineLevel="1">
      <c r="B24" s="99"/>
      <c r="H24" s="27"/>
      <c r="K24" s="99"/>
    </row>
    <row r="25" spans="1:12" hidden="1" outlineLevel="1"/>
    <row r="26" spans="1:12" ht="13.25" hidden="1" customHeight="1" outlineLevel="1">
      <c r="A26" s="44" t="s">
        <v>72</v>
      </c>
      <c r="B26" s="45"/>
      <c r="C26" s="45"/>
      <c r="D26" s="45"/>
      <c r="E26" s="45"/>
      <c r="F26" s="45"/>
      <c r="G26" s="45"/>
      <c r="H26" s="45"/>
      <c r="I26" s="45"/>
      <c r="J26" s="45"/>
      <c r="K26" s="45"/>
      <c r="L26" s="80"/>
    </row>
    <row r="27" spans="1:12" ht="13.25" hidden="1" customHeight="1" outlineLevel="1">
      <c r="A27" s="133" t="s">
        <v>83</v>
      </c>
      <c r="B27" s="42"/>
      <c r="C27" s="42"/>
      <c r="D27" s="42"/>
      <c r="E27" s="42"/>
      <c r="F27" s="42"/>
      <c r="G27" s="42"/>
      <c r="H27" s="42"/>
      <c r="I27" s="42"/>
      <c r="J27" s="42"/>
      <c r="K27" s="49"/>
    </row>
    <row r="28" spans="1:12" ht="13.25" hidden="1" customHeight="1" outlineLevel="1">
      <c r="A28" s="133" t="s">
        <v>84</v>
      </c>
      <c r="B28" s="42"/>
      <c r="C28" s="42"/>
      <c r="D28" s="42"/>
      <c r="E28" s="42"/>
      <c r="F28" s="42"/>
      <c r="G28" s="42"/>
      <c r="H28" s="42"/>
      <c r="I28" s="42"/>
      <c r="J28" s="42"/>
      <c r="K28" s="49"/>
    </row>
    <row r="29" spans="1:12" ht="13.25" hidden="1" customHeight="1" outlineLevel="1">
      <c r="A29" s="47"/>
      <c r="B29" s="42"/>
      <c r="C29" s="42"/>
      <c r="D29" s="42"/>
      <c r="E29" s="42"/>
      <c r="F29" s="42"/>
      <c r="G29" s="42"/>
      <c r="H29" s="42"/>
      <c r="I29" s="48"/>
      <c r="J29" s="42"/>
      <c r="K29" s="49"/>
    </row>
    <row r="30" spans="1:12" ht="13.25" hidden="1" customHeight="1" outlineLevel="1">
      <c r="A30" s="47"/>
      <c r="B30" s="42"/>
      <c r="C30" s="42"/>
      <c r="D30" s="42"/>
      <c r="E30" s="42"/>
      <c r="F30" s="42"/>
      <c r="G30" s="42"/>
      <c r="H30" s="42"/>
      <c r="I30" s="48"/>
      <c r="J30" s="42"/>
      <c r="K30" s="49"/>
    </row>
    <row r="31" spans="1:12" ht="13.25" hidden="1" customHeight="1" outlineLevel="1">
      <c r="A31" s="47"/>
      <c r="B31" s="42"/>
      <c r="C31" s="42"/>
      <c r="D31" s="42"/>
      <c r="E31" s="42"/>
      <c r="F31" s="42"/>
      <c r="G31" s="42"/>
      <c r="H31" s="42"/>
      <c r="I31" s="76"/>
      <c r="J31" s="42"/>
      <c r="K31" s="98"/>
    </row>
    <row r="32" spans="1:12" ht="98" hidden="1" customHeight="1" outlineLevel="1">
      <c r="A32" s="50"/>
      <c r="B32" s="91" t="s">
        <v>94</v>
      </c>
      <c r="C32" s="91" t="s">
        <v>67</v>
      </c>
      <c r="D32" s="100" t="s">
        <v>103</v>
      </c>
      <c r="E32" s="117" t="s">
        <v>76</v>
      </c>
      <c r="F32" s="86" t="s">
        <v>23</v>
      </c>
      <c r="G32" s="87" t="s">
        <v>24</v>
      </c>
      <c r="H32" s="85" t="s">
        <v>82</v>
      </c>
      <c r="I32" s="128" t="str">
        <f>"Cumul BP sur un cycle commercial de 5 an (ici vente 500 bus)"</f>
        <v>Cumul BP sur un cycle commercial de 5 an (ici vente 500 bus)</v>
      </c>
      <c r="J32" s="129" t="s">
        <v>107</v>
      </c>
      <c r="K32" s="127" t="s">
        <v>74</v>
      </c>
    </row>
    <row r="33" spans="1:11" hidden="1" outlineLevel="1">
      <c r="A33" s="52" t="s">
        <v>38</v>
      </c>
      <c r="B33" s="101" t="s">
        <v>62</v>
      </c>
      <c r="C33" s="101" t="s">
        <v>105</v>
      </c>
      <c r="D33" s="102">
        <v>75000</v>
      </c>
      <c r="E33" s="103" t="s">
        <v>97</v>
      </c>
      <c r="F33" s="103">
        <v>5.9900000000000002E-2</v>
      </c>
      <c r="G33" s="103" t="s">
        <v>96</v>
      </c>
      <c r="H33" s="104">
        <f>F33*D33/1000</f>
        <v>4.4924999999999997</v>
      </c>
      <c r="I33" s="105">
        <v>250</v>
      </c>
      <c r="J33" s="105">
        <f>H33*I33*8</f>
        <v>8985</v>
      </c>
      <c r="K33" s="112">
        <f>H33*I34*15</f>
        <v>16846.875</v>
      </c>
    </row>
    <row r="34" spans="1:11" hidden="1" outlineLevel="1">
      <c r="A34" s="52"/>
      <c r="B34" s="101" t="s">
        <v>63</v>
      </c>
      <c r="C34" s="101" t="s">
        <v>106</v>
      </c>
      <c r="D34" s="102">
        <v>75000</v>
      </c>
      <c r="E34" s="103" t="s">
        <v>97</v>
      </c>
      <c r="F34" s="103">
        <v>0.42</v>
      </c>
      <c r="G34" s="103" t="s">
        <v>96</v>
      </c>
      <c r="H34" s="104">
        <f>F34*D34/1000</f>
        <v>31.5</v>
      </c>
      <c r="I34" s="105">
        <v>250</v>
      </c>
      <c r="J34" s="105">
        <f>H34*I34*8</f>
        <v>63000</v>
      </c>
      <c r="K34" s="112">
        <f>H34*I35*15</f>
        <v>236250</v>
      </c>
    </row>
    <row r="35" spans="1:11" hidden="1" outlineLevel="1">
      <c r="A35" s="52"/>
      <c r="B35" s="101" t="s">
        <v>64</v>
      </c>
      <c r="C35" s="101"/>
      <c r="D35" s="106"/>
      <c r="E35" s="103"/>
      <c r="F35" s="103"/>
      <c r="G35" s="103"/>
      <c r="H35" s="107"/>
      <c r="I35" s="108">
        <f>SUM(I33:I34)</f>
        <v>500</v>
      </c>
      <c r="J35" s="108">
        <f>SUM(J33:J34)</f>
        <v>71985</v>
      </c>
      <c r="K35" s="113">
        <f>SUM(K33:K34)</f>
        <v>253096.875</v>
      </c>
    </row>
    <row r="36" spans="1:11" hidden="1" outlineLevel="1">
      <c r="A36" s="52" t="s">
        <v>39</v>
      </c>
      <c r="B36" s="101" t="s">
        <v>65</v>
      </c>
      <c r="C36" s="101" t="s">
        <v>93</v>
      </c>
      <c r="D36" s="102">
        <v>22750</v>
      </c>
      <c r="E36" s="103" t="s">
        <v>99</v>
      </c>
      <c r="F36" s="103">
        <v>3.1</v>
      </c>
      <c r="G36" s="103" t="s">
        <v>100</v>
      </c>
      <c r="H36" s="104">
        <f>F36*D36/1000</f>
        <v>70.525000000000006</v>
      </c>
      <c r="I36" s="108">
        <v>500</v>
      </c>
      <c r="J36" s="108">
        <f>H36*8*I36</f>
        <v>282100</v>
      </c>
      <c r="K36" s="113">
        <f>H36*I36*15</f>
        <v>528937.5</v>
      </c>
    </row>
    <row r="37" spans="1:11" ht="30" hidden="1" customHeight="1" outlineLevel="1">
      <c r="A37" s="52"/>
      <c r="B37" s="42"/>
      <c r="C37" s="42"/>
      <c r="D37" s="71"/>
      <c r="E37" s="72"/>
      <c r="F37" s="72"/>
      <c r="G37" s="72"/>
      <c r="H37" s="69"/>
      <c r="I37" s="78"/>
      <c r="J37" s="78">
        <f>J35-J36</f>
        <v>-210115</v>
      </c>
      <c r="K37" s="93">
        <f>K35-K36</f>
        <v>-275840.625</v>
      </c>
    </row>
    <row r="38" spans="1:11" ht="14.4" hidden="1" customHeight="1" outlineLevel="1">
      <c r="A38" s="259" t="s">
        <v>57</v>
      </c>
      <c r="B38" s="265" t="s">
        <v>98</v>
      </c>
      <c r="C38" s="265"/>
      <c r="D38" s="265"/>
      <c r="E38" s="265"/>
      <c r="F38" s="265"/>
      <c r="G38" s="265"/>
      <c r="H38" s="265"/>
      <c r="I38" s="265"/>
      <c r="J38" s="265"/>
      <c r="K38" s="83"/>
    </row>
    <row r="39" spans="1:11" hidden="1" outlineLevel="1">
      <c r="A39" s="259"/>
      <c r="B39" s="265"/>
      <c r="C39" s="265"/>
      <c r="D39" s="265"/>
      <c r="E39" s="265"/>
      <c r="F39" s="265"/>
      <c r="G39" s="265"/>
      <c r="H39" s="265"/>
      <c r="I39" s="265"/>
      <c r="J39" s="265"/>
      <c r="K39" s="83"/>
    </row>
    <row r="40" spans="1:11" hidden="1" outlineLevel="1">
      <c r="A40" s="259"/>
      <c r="B40" s="265"/>
      <c r="C40" s="265"/>
      <c r="D40" s="265"/>
      <c r="E40" s="265"/>
      <c r="F40" s="265"/>
      <c r="G40" s="265"/>
      <c r="H40" s="265"/>
      <c r="I40" s="265"/>
      <c r="J40" s="265"/>
      <c r="K40" s="83"/>
    </row>
    <row r="41" spans="1:11" hidden="1" outlineLevel="1">
      <c r="A41" s="259"/>
      <c r="B41" s="265"/>
      <c r="C41" s="265"/>
      <c r="D41" s="265"/>
      <c r="E41" s="265"/>
      <c r="F41" s="265"/>
      <c r="G41" s="265"/>
      <c r="H41" s="265"/>
      <c r="I41" s="265"/>
      <c r="J41" s="265"/>
      <c r="K41" s="83"/>
    </row>
    <row r="42" spans="1:11" hidden="1" outlineLevel="1">
      <c r="A42" s="259"/>
      <c r="B42" s="265"/>
      <c r="C42" s="265"/>
      <c r="D42" s="265"/>
      <c r="E42" s="265"/>
      <c r="F42" s="265"/>
      <c r="G42" s="265"/>
      <c r="H42" s="265"/>
      <c r="I42" s="265"/>
      <c r="J42" s="265"/>
      <c r="K42" s="83"/>
    </row>
    <row r="43" spans="1:11" ht="14.4" hidden="1" customHeight="1" outlineLevel="1">
      <c r="A43" s="260"/>
      <c r="B43" s="262" t="s">
        <v>116</v>
      </c>
      <c r="C43" s="262"/>
      <c r="D43" s="262"/>
      <c r="E43" s="262"/>
      <c r="F43" s="262"/>
      <c r="G43" s="262"/>
      <c r="H43" s="262"/>
      <c r="I43" s="262"/>
      <c r="J43" s="262"/>
      <c r="K43" s="83"/>
    </row>
    <row r="44" spans="1:11" hidden="1" outlineLevel="1">
      <c r="A44" s="260"/>
      <c r="B44" s="262"/>
      <c r="C44" s="262"/>
      <c r="D44" s="262"/>
      <c r="E44" s="262"/>
      <c r="F44" s="262"/>
      <c r="G44" s="262"/>
      <c r="H44" s="262"/>
      <c r="I44" s="262"/>
      <c r="J44" s="262"/>
      <c r="K44" s="83"/>
    </row>
    <row r="45" spans="1:11" hidden="1" outlineLevel="1">
      <c r="A45" s="260"/>
      <c r="B45" s="262"/>
      <c r="C45" s="262"/>
      <c r="D45" s="262"/>
      <c r="E45" s="262"/>
      <c r="F45" s="262"/>
      <c r="G45" s="262"/>
      <c r="H45" s="262"/>
      <c r="I45" s="262"/>
      <c r="J45" s="262"/>
      <c r="K45" s="83"/>
    </row>
    <row r="46" spans="1:11" hidden="1" outlineLevel="1">
      <c r="A46" s="260"/>
      <c r="B46" s="262"/>
      <c r="C46" s="262"/>
      <c r="D46" s="262"/>
      <c r="E46" s="262"/>
      <c r="F46" s="262"/>
      <c r="G46" s="262"/>
      <c r="H46" s="262"/>
      <c r="I46" s="262"/>
      <c r="J46" s="262"/>
      <c r="K46" s="83"/>
    </row>
    <row r="47" spans="1:11" hidden="1" outlineLevel="1">
      <c r="A47" s="260"/>
      <c r="B47" s="262"/>
      <c r="C47" s="262"/>
      <c r="D47" s="262"/>
      <c r="E47" s="262"/>
      <c r="F47" s="262"/>
      <c r="G47" s="262"/>
      <c r="H47" s="262"/>
      <c r="I47" s="262"/>
      <c r="J47" s="262"/>
      <c r="K47" s="83"/>
    </row>
    <row r="48" spans="1:11" hidden="1" outlineLevel="1">
      <c r="A48" s="260"/>
      <c r="B48" s="262"/>
      <c r="C48" s="262"/>
      <c r="D48" s="262"/>
      <c r="E48" s="262"/>
      <c r="F48" s="262"/>
      <c r="G48" s="262"/>
      <c r="H48" s="262"/>
      <c r="I48" s="262"/>
      <c r="J48" s="262"/>
      <c r="K48" s="83"/>
    </row>
    <row r="49" spans="1:11" ht="34.25" hidden="1" customHeight="1" outlineLevel="1" thickBot="1">
      <c r="A49" s="261"/>
      <c r="B49" s="266"/>
      <c r="C49" s="266"/>
      <c r="D49" s="266"/>
      <c r="E49" s="266"/>
      <c r="F49" s="266"/>
      <c r="G49" s="266"/>
      <c r="H49" s="266"/>
      <c r="I49" s="266"/>
      <c r="J49" s="266"/>
      <c r="K49" s="84"/>
    </row>
    <row r="50" spans="1:11" ht="38" hidden="1" customHeight="1" outlineLevel="1">
      <c r="H50" s="27"/>
      <c r="J50" s="99"/>
      <c r="K50" s="99"/>
    </row>
    <row r="51" spans="1:11" collapsed="1">
      <c r="H51" s="27"/>
    </row>
    <row r="52" spans="1:11" ht="26">
      <c r="A52" s="59" t="s">
        <v>66</v>
      </c>
      <c r="B52" s="60"/>
      <c r="C52" s="60"/>
      <c r="D52" s="60"/>
      <c r="E52" s="60"/>
      <c r="F52" s="60"/>
      <c r="G52" s="60"/>
      <c r="H52" s="61"/>
      <c r="I52" s="60"/>
    </row>
    <row r="54" spans="1:11" s="20" customFormat="1" ht="25" customHeight="1">
      <c r="A54" s="53" t="s">
        <v>124</v>
      </c>
      <c r="B54" s="41"/>
      <c r="C54" s="267" t="s">
        <v>125</v>
      </c>
      <c r="D54" s="267"/>
      <c r="E54" s="41"/>
      <c r="F54" s="27"/>
      <c r="G54" s="27"/>
      <c r="H54" s="27"/>
    </row>
    <row r="55" spans="1:11" s="20" customFormat="1" ht="29">
      <c r="A55" s="53" t="s">
        <v>251</v>
      </c>
      <c r="B55" s="29"/>
      <c r="C55" s="267"/>
      <c r="D55" s="267"/>
      <c r="E55" s="27"/>
      <c r="F55" s="27"/>
      <c r="G55" s="27"/>
      <c r="H55" s="27"/>
    </row>
    <row r="56" spans="1:11" ht="15.75" customHeight="1"/>
    <row r="57" spans="1:11" ht="29">
      <c r="A57" s="55" t="s">
        <v>220</v>
      </c>
      <c r="B57" s="159"/>
      <c r="C57" s="158" t="s">
        <v>101</v>
      </c>
    </row>
    <row r="58" spans="1:11" ht="31.25" customHeight="1"/>
    <row r="59" spans="1:11" ht="43.5">
      <c r="A59" s="55" t="s">
        <v>160</v>
      </c>
      <c r="B59" s="56" t="e">
        <f>H91-H78</f>
        <v>#VALUE!</v>
      </c>
      <c r="C59" s="163" t="s">
        <v>37</v>
      </c>
      <c r="D59" s="55" t="s">
        <v>117</v>
      </c>
      <c r="E59" s="56" t="e">
        <f>I91-I78</f>
        <v>#VALUE!</v>
      </c>
      <c r="F59" s="163" t="s">
        <v>37</v>
      </c>
      <c r="G59" s="20"/>
      <c r="H59" s="58"/>
      <c r="I59" s="20"/>
    </row>
    <row r="60" spans="1:11" hidden="1">
      <c r="A60" s="55" t="s">
        <v>41</v>
      </c>
      <c r="B60" s="114">
        <f>K77-K90</f>
        <v>0</v>
      </c>
      <c r="C60" s="114"/>
      <c r="D60" s="119" t="s">
        <v>37</v>
      </c>
      <c r="E60" s="120" t="s">
        <v>75</v>
      </c>
      <c r="F60" s="165"/>
      <c r="G60" s="20"/>
      <c r="H60" s="58"/>
      <c r="I60" s="20"/>
    </row>
    <row r="61" spans="1:11" ht="24" customHeight="1"/>
    <row r="62" spans="1:11" s="28" customFormat="1" ht="27.65" customHeight="1">
      <c r="A62" s="27"/>
      <c r="B62" s="27"/>
      <c r="C62" s="27"/>
      <c r="D62" s="27"/>
      <c r="E62" s="27"/>
      <c r="F62" s="27"/>
      <c r="G62" s="27"/>
      <c r="H62" s="37"/>
      <c r="I62" s="27"/>
    </row>
    <row r="63" spans="1:11" ht="27" customHeight="1">
      <c r="A63" s="269" t="s">
        <v>40</v>
      </c>
      <c r="B63" s="257" t="s">
        <v>253</v>
      </c>
      <c r="C63" s="258"/>
      <c r="D63" s="258"/>
      <c r="E63" s="258"/>
      <c r="F63" s="258"/>
      <c r="G63" s="258"/>
      <c r="H63" s="258"/>
      <c r="I63" s="258"/>
    </row>
    <row r="64" spans="1:11" ht="61.25" customHeight="1">
      <c r="A64" s="269"/>
      <c r="B64" s="268" t="s">
        <v>256</v>
      </c>
      <c r="C64" s="268"/>
      <c r="D64" s="268"/>
      <c r="E64" s="268"/>
      <c r="F64" s="268"/>
      <c r="G64" s="268"/>
      <c r="H64" s="268"/>
      <c r="I64" s="268"/>
    </row>
    <row r="65" spans="1:12" ht="42" customHeight="1">
      <c r="I65" s="76"/>
    </row>
    <row r="66" spans="1:12" ht="87">
      <c r="A66" s="28"/>
      <c r="B66" s="140" t="s">
        <v>94</v>
      </c>
      <c r="C66" s="92" t="s">
        <v>95</v>
      </c>
      <c r="D66" s="121" t="s">
        <v>102</v>
      </c>
      <c r="E66" s="122" t="s">
        <v>76</v>
      </c>
      <c r="F66" s="88" t="s">
        <v>23</v>
      </c>
      <c r="G66" s="89" t="s">
        <v>24</v>
      </c>
      <c r="H66" s="90" t="s">
        <v>73</v>
      </c>
      <c r="I66" s="131" t="str">
        <f>"Cumul BP (sur un cycle commercial de 5 ans)"</f>
        <v>Cumul BP (sur un cycle commercial de 5 ans)</v>
      </c>
    </row>
    <row r="67" spans="1:12" ht="29">
      <c r="B67" s="169" t="s">
        <v>127</v>
      </c>
      <c r="C67" s="146" t="s">
        <v>130</v>
      </c>
      <c r="D67" s="168" t="s">
        <v>145</v>
      </c>
      <c r="E67" s="147" t="s">
        <v>146</v>
      </c>
      <c r="F67" s="148" t="s">
        <v>148</v>
      </c>
      <c r="G67" s="143" t="s">
        <v>171</v>
      </c>
      <c r="H67" s="149" t="e">
        <f>D67*F67/1000</f>
        <v>#VALUE!</v>
      </c>
      <c r="I67" s="202" t="s">
        <v>216</v>
      </c>
    </row>
    <row r="68" spans="1:12">
      <c r="B68" s="150" t="s">
        <v>128</v>
      </c>
      <c r="C68" s="145" t="s">
        <v>131</v>
      </c>
      <c r="D68" s="142" t="s">
        <v>133</v>
      </c>
      <c r="E68" s="143" t="s">
        <v>134</v>
      </c>
      <c r="F68" s="143" t="s">
        <v>149</v>
      </c>
      <c r="G68" s="143" t="s">
        <v>180</v>
      </c>
      <c r="H68" s="149" t="e">
        <f t="shared" ref="H68:H76" si="0">D68*F68/1000</f>
        <v>#VALUE!</v>
      </c>
      <c r="I68" s="202" t="s">
        <v>216</v>
      </c>
    </row>
    <row r="69" spans="1:12" ht="14.4" customHeight="1">
      <c r="B69" s="151" t="s">
        <v>129</v>
      </c>
      <c r="C69" s="145" t="s">
        <v>131</v>
      </c>
      <c r="D69" s="142" t="s">
        <v>133</v>
      </c>
      <c r="E69" s="143" t="s">
        <v>134</v>
      </c>
      <c r="F69" s="141"/>
      <c r="G69" s="143" t="s">
        <v>180</v>
      </c>
      <c r="H69" s="149" t="e">
        <f t="shared" si="0"/>
        <v>#VALUE!</v>
      </c>
      <c r="I69" s="202" t="s">
        <v>216</v>
      </c>
    </row>
    <row r="70" spans="1:12" ht="16.5" customHeight="1">
      <c r="B70" s="152" t="s">
        <v>136</v>
      </c>
      <c r="C70" s="146" t="s">
        <v>130</v>
      </c>
      <c r="D70" s="144" t="s">
        <v>139</v>
      </c>
      <c r="E70" s="141" t="s">
        <v>132</v>
      </c>
      <c r="F70" s="172" t="s">
        <v>144</v>
      </c>
      <c r="G70" s="143" t="s">
        <v>167</v>
      </c>
      <c r="H70" s="149" t="e">
        <f t="shared" si="0"/>
        <v>#VALUE!</v>
      </c>
      <c r="I70" s="202" t="s">
        <v>216</v>
      </c>
    </row>
    <row r="71" spans="1:12" ht="16.25" customHeight="1">
      <c r="B71" s="153" t="s">
        <v>137</v>
      </c>
      <c r="C71" s="146" t="s">
        <v>130</v>
      </c>
      <c r="D71" s="144" t="s">
        <v>139</v>
      </c>
      <c r="E71" s="143" t="s">
        <v>132</v>
      </c>
      <c r="F71" s="171" t="s">
        <v>140</v>
      </c>
      <c r="G71" s="143" t="s">
        <v>167</v>
      </c>
      <c r="H71" s="149" t="e">
        <f t="shared" si="0"/>
        <v>#VALUE!</v>
      </c>
      <c r="I71" s="202" t="s">
        <v>216</v>
      </c>
    </row>
    <row r="72" spans="1:12" ht="14" customHeight="1">
      <c r="B72" s="141" t="s">
        <v>138</v>
      </c>
      <c r="C72" s="146" t="s">
        <v>130</v>
      </c>
      <c r="D72" s="144" t="s">
        <v>139</v>
      </c>
      <c r="E72" s="141" t="s">
        <v>132</v>
      </c>
      <c r="F72" s="141"/>
      <c r="G72" s="143" t="s">
        <v>167</v>
      </c>
      <c r="H72" s="149" t="e">
        <f t="shared" si="0"/>
        <v>#VALUE!</v>
      </c>
      <c r="I72" s="202" t="s">
        <v>216</v>
      </c>
    </row>
    <row r="73" spans="1:12" ht="14" customHeight="1">
      <c r="B73" s="141" t="s">
        <v>161</v>
      </c>
      <c r="C73" s="146"/>
      <c r="D73" s="144"/>
      <c r="E73" s="141"/>
      <c r="F73" s="141"/>
      <c r="G73" s="141"/>
      <c r="H73" s="149">
        <f t="shared" si="0"/>
        <v>0</v>
      </c>
      <c r="I73" s="202" t="s">
        <v>216</v>
      </c>
    </row>
    <row r="74" spans="1:12" ht="14" customHeight="1">
      <c r="B74" s="141" t="s">
        <v>161</v>
      </c>
      <c r="C74" s="146"/>
      <c r="D74" s="144"/>
      <c r="E74" s="141"/>
      <c r="F74" s="141"/>
      <c r="G74" s="141"/>
      <c r="H74" s="149">
        <f t="shared" si="0"/>
        <v>0</v>
      </c>
      <c r="I74" s="202" t="s">
        <v>216</v>
      </c>
    </row>
    <row r="75" spans="1:12" ht="14" customHeight="1">
      <c r="B75" s="141" t="s">
        <v>161</v>
      </c>
      <c r="C75" s="146"/>
      <c r="D75" s="144"/>
      <c r="E75" s="141"/>
      <c r="F75" s="141"/>
      <c r="G75" s="141"/>
      <c r="H75" s="149">
        <f t="shared" si="0"/>
        <v>0</v>
      </c>
      <c r="I75" s="202" t="s">
        <v>216</v>
      </c>
    </row>
    <row r="76" spans="1:12" ht="14" customHeight="1">
      <c r="B76" s="141" t="s">
        <v>161</v>
      </c>
      <c r="C76" s="146"/>
      <c r="D76" s="144"/>
      <c r="E76" s="141"/>
      <c r="F76" s="141"/>
      <c r="G76" s="141"/>
      <c r="H76" s="149">
        <f t="shared" si="0"/>
        <v>0</v>
      </c>
      <c r="I76" s="202" t="s">
        <v>216</v>
      </c>
    </row>
    <row r="77" spans="1:12">
      <c r="G77" s="27" t="s">
        <v>25</v>
      </c>
      <c r="I77" s="54"/>
      <c r="L77" s="111"/>
    </row>
    <row r="78" spans="1:12" ht="22.5" customHeight="1">
      <c r="G78" s="183" t="s">
        <v>157</v>
      </c>
      <c r="H78" s="184" t="e">
        <f>SUM(H67:H76)</f>
        <v>#VALUE!</v>
      </c>
      <c r="I78" s="184" t="e">
        <f>H78*5</f>
        <v>#VALUE!</v>
      </c>
    </row>
    <row r="79" spans="1:12" ht="13.5" customHeight="1">
      <c r="G79" s="185"/>
      <c r="H79" s="38"/>
      <c r="I79" s="38"/>
    </row>
    <row r="80" spans="1:12" ht="68" customHeight="1">
      <c r="A80" s="67" t="s">
        <v>21</v>
      </c>
      <c r="B80" s="257" t="s">
        <v>254</v>
      </c>
      <c r="C80" s="258"/>
      <c r="D80" s="258"/>
      <c r="E80" s="258"/>
      <c r="F80" s="258"/>
      <c r="G80" s="258"/>
      <c r="H80" s="258"/>
      <c r="I80" s="258"/>
    </row>
    <row r="81" spans="1:9" ht="48.65" customHeight="1">
      <c r="H81" s="27"/>
      <c r="I81" s="76"/>
    </row>
    <row r="82" spans="1:9" ht="87">
      <c r="B82" s="140" t="s">
        <v>94</v>
      </c>
      <c r="C82" s="92" t="s">
        <v>95</v>
      </c>
      <c r="D82" s="124" t="s">
        <v>102</v>
      </c>
      <c r="E82" s="123" t="s">
        <v>76</v>
      </c>
      <c r="F82" s="109" t="s">
        <v>23</v>
      </c>
      <c r="G82" s="89" t="s">
        <v>24</v>
      </c>
      <c r="H82" s="90" t="s">
        <v>73</v>
      </c>
      <c r="I82" s="131" t="str">
        <f>"Cumul BP (sur un cycle commercial de 5 ans)"</f>
        <v>Cumul BP (sur un cycle commercial de 5 ans)</v>
      </c>
    </row>
    <row r="83" spans="1:9" ht="29">
      <c r="B83" s="169" t="s">
        <v>127</v>
      </c>
      <c r="C83" s="146" t="s">
        <v>130</v>
      </c>
      <c r="D83" s="168" t="s">
        <v>135</v>
      </c>
      <c r="E83" s="147" t="s">
        <v>146</v>
      </c>
      <c r="F83" s="155" t="s">
        <v>147</v>
      </c>
      <c r="G83" s="143" t="s">
        <v>171</v>
      </c>
      <c r="H83" s="141" t="e">
        <f>D83*F83/1000</f>
        <v>#VALUE!</v>
      </c>
      <c r="I83" s="202" t="s">
        <v>216</v>
      </c>
    </row>
    <row r="84" spans="1:9" ht="29">
      <c r="B84" s="156" t="s">
        <v>205</v>
      </c>
      <c r="C84" s="146" t="s">
        <v>130</v>
      </c>
      <c r="D84" s="170" t="s">
        <v>141</v>
      </c>
      <c r="E84" s="157" t="s">
        <v>132</v>
      </c>
      <c r="F84" s="171" t="s">
        <v>140</v>
      </c>
      <c r="G84" s="143" t="s">
        <v>167</v>
      </c>
      <c r="H84" s="141" t="e">
        <f t="shared" ref="H84:H89" si="1">D84*F84/1000</f>
        <v>#VALUE!</v>
      </c>
      <c r="I84" s="202" t="s">
        <v>216</v>
      </c>
    </row>
    <row r="85" spans="1:9" ht="29">
      <c r="B85" s="153" t="s">
        <v>206</v>
      </c>
      <c r="C85" s="141" t="s">
        <v>142</v>
      </c>
      <c r="D85" s="142" t="s">
        <v>143</v>
      </c>
      <c r="E85" s="143" t="s">
        <v>132</v>
      </c>
      <c r="F85" s="172" t="s">
        <v>144</v>
      </c>
      <c r="G85" s="143" t="s">
        <v>167</v>
      </c>
      <c r="H85" s="141" t="e">
        <f t="shared" si="1"/>
        <v>#VALUE!</v>
      </c>
      <c r="I85" s="202" t="s">
        <v>216</v>
      </c>
    </row>
    <row r="86" spans="1:9" ht="29">
      <c r="B86" s="154" t="s">
        <v>212</v>
      </c>
      <c r="C86" s="141" t="s">
        <v>130</v>
      </c>
      <c r="D86" s="179" t="s">
        <v>207</v>
      </c>
      <c r="E86" s="141" t="s">
        <v>132</v>
      </c>
      <c r="F86" s="141" t="s">
        <v>218</v>
      </c>
      <c r="G86" s="143" t="s">
        <v>204</v>
      </c>
      <c r="H86" s="141" t="e">
        <f t="shared" si="1"/>
        <v>#VALUE!</v>
      </c>
      <c r="I86" s="202" t="s">
        <v>216</v>
      </c>
    </row>
    <row r="87" spans="1:9" ht="27.5" customHeight="1">
      <c r="B87" s="154" t="s">
        <v>217</v>
      </c>
      <c r="C87" s="141" t="s">
        <v>130</v>
      </c>
      <c r="D87" s="179" t="s">
        <v>207</v>
      </c>
      <c r="E87" s="141" t="s">
        <v>132</v>
      </c>
      <c r="F87" s="141" t="s">
        <v>218</v>
      </c>
      <c r="G87" s="143" t="s">
        <v>204</v>
      </c>
      <c r="H87" s="141" t="e">
        <f t="shared" si="1"/>
        <v>#VALUE!</v>
      </c>
      <c r="I87" s="202" t="s">
        <v>216</v>
      </c>
    </row>
    <row r="88" spans="1:9">
      <c r="B88" s="154" t="s">
        <v>161</v>
      </c>
      <c r="C88" s="141"/>
      <c r="D88" s="144"/>
      <c r="E88" s="141"/>
      <c r="F88" s="141"/>
      <c r="G88" s="141"/>
      <c r="H88" s="141">
        <f t="shared" si="1"/>
        <v>0</v>
      </c>
      <c r="I88" s="202" t="s">
        <v>216</v>
      </c>
    </row>
    <row r="89" spans="1:9">
      <c r="B89" s="154" t="s">
        <v>161</v>
      </c>
      <c r="C89" s="141"/>
      <c r="D89" s="144"/>
      <c r="E89" s="141"/>
      <c r="F89" s="141"/>
      <c r="G89" s="141"/>
      <c r="H89" s="141">
        <f t="shared" si="1"/>
        <v>0</v>
      </c>
      <c r="I89" s="202" t="s">
        <v>216</v>
      </c>
    </row>
    <row r="90" spans="1:9">
      <c r="A90" s="38"/>
      <c r="B90" s="38"/>
      <c r="C90" s="38"/>
      <c r="D90" s="38"/>
      <c r="E90" s="38"/>
      <c r="F90" s="38"/>
      <c r="G90" s="38"/>
      <c r="I90" s="54"/>
    </row>
    <row r="91" spans="1:9">
      <c r="G91" s="183" t="s">
        <v>157</v>
      </c>
      <c r="H91" s="184" t="e">
        <f>SUM(H83:H89)</f>
        <v>#VALUE!</v>
      </c>
      <c r="I91" s="184" t="e">
        <f>H91*5</f>
        <v>#VALUE!</v>
      </c>
    </row>
    <row r="92" spans="1:9">
      <c r="G92" s="185"/>
      <c r="H92" s="38"/>
      <c r="I92" s="38"/>
    </row>
    <row r="93" spans="1:9" ht="62.4" customHeight="1">
      <c r="A93" s="53" t="s">
        <v>49</v>
      </c>
      <c r="B93" s="254"/>
      <c r="C93" s="255"/>
      <c r="D93" s="255"/>
      <c r="E93" s="255"/>
      <c r="F93" s="255"/>
      <c r="G93" s="255"/>
      <c r="H93" s="255"/>
      <c r="I93" s="255"/>
    </row>
  </sheetData>
  <mergeCells count="11">
    <mergeCell ref="B63:I63"/>
    <mergeCell ref="B80:I80"/>
    <mergeCell ref="B93:I93"/>
    <mergeCell ref="A17:A23"/>
    <mergeCell ref="B19:J23"/>
    <mergeCell ref="A38:A49"/>
    <mergeCell ref="B38:J42"/>
    <mergeCell ref="B43:J49"/>
    <mergeCell ref="C54:D55"/>
    <mergeCell ref="B64:I64"/>
    <mergeCell ref="A63:A64"/>
  </mergeCells>
  <conditionalFormatting sqref="B93:C93">
    <cfRule type="containsBlanks" dxfId="9" priority="7">
      <formula>LEN(TRIM(B93))=0</formula>
    </cfRule>
  </conditionalFormatting>
  <conditionalFormatting sqref="B54:B55">
    <cfRule type="containsBlanks" dxfId="8" priority="5">
      <formula>LEN(TRIM(B54))=0</formula>
    </cfRule>
  </conditionalFormatting>
  <conditionalFormatting sqref="E54">
    <cfRule type="containsBlanks" dxfId="7" priority="4">
      <formula>LEN(TRIM(E54))=0</formula>
    </cfRule>
  </conditionalFormatting>
  <conditionalFormatting sqref="B80:C80">
    <cfRule type="containsBlanks" dxfId="6" priority="3">
      <formula>LEN(TRIM(B80))=0</formula>
    </cfRule>
  </conditionalFormatting>
  <conditionalFormatting sqref="B63:C63">
    <cfRule type="containsBlanks" dxfId="5" priority="2">
      <formula>LEN(TRIM(B63))=0</formula>
    </cfRule>
  </conditionalFormatting>
  <conditionalFormatting sqref="B64">
    <cfRule type="containsBlanks" dxfId="4" priority="1">
      <formula>LEN(TRIM(B64))=0</formula>
    </cfRule>
  </conditionalFormatting>
  <dataValidations count="9">
    <dataValidation type="list" allowBlank="1" showInputMessage="1" showErrorMessage="1" sqref="E54" xr:uid="{76DFDED2-1C80-4DF1-972C-57A7E39E412B}">
      <formula1>"en interne, avec bureau d'étude spécialisé"</formula1>
    </dataValidation>
    <dataValidation allowBlank="1" showErrorMessage="1" prompt="_x000a_" sqref="G91:G92 B83 G78:G79 B67:B76" xr:uid="{1AAC5E1F-B832-459A-958E-E2D5B7A4B168}"/>
    <dataValidation allowBlank="1" showInputMessage="1" showErrorMessage="1" prompt="T CO2eq évitées en cas de réalisation du business plan, en cumul à 5 ans post projet" sqref="I66" xr:uid="{3D41AE36-E4AB-4B01-94F9-1B3E3D87BCC5}"/>
    <dataValidation allowBlank="1" showErrorMessage="1" sqref="I32:J32 H14 B84:B89" xr:uid="{1CEB7996-DA54-481D-B6C4-7684D50595D9}"/>
    <dataValidation allowBlank="1" showInputMessage="1" showErrorMessage="1" prompt="Flux de gaz, matière, d'énergie, etc., qui sera traduit ensuite en émissions de GES par l'intermédiaire des facteurs d'émissions_x000a_" sqref="C83:C89 C67:C76" xr:uid="{4B634EB0-B7B5-48E0-AC96-7F01597C51ED}"/>
    <dataValidation allowBlank="1" showInputMessage="1" showErrorMessage="1" prompt="Solution faisant l'objet de l'aide dans le cadre du projet" sqref="B63:B64 C63" xr:uid="{E2B7952D-5CEF-4CAB-BE30-11765B7E7590}"/>
    <dataValidation allowBlank="1" showInputMessage="1" showErrorMessage="1" prompt="- Solution la plus probable mise en œuvre en l'absence d'innovation, ou_x000a_- Situation actuelle" sqref="B80:C80" xr:uid="{A5C2A6EE-B44C-4190-9700-13B93AF0CD26}"/>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3:C93" xr:uid="{56A78184-95C6-4178-87AA-D215452079C7}"/>
    <dataValidation type="list" allowBlank="1" showInputMessage="1" showErrorMessage="1" sqref="B54:B55" xr:uid="{34DD07C5-B608-47DC-B4B4-21A8153BC558}">
      <formula1>"ACV produit,ACV projet,Bilan GES entreprise,Autre,Aucune"</formula1>
    </dataValidation>
  </dataValidations>
  <hyperlinks>
    <hyperlink ref="A5" r:id="rId1" xr:uid="{A5842099-AB75-405A-871A-A15300F7D835}"/>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1ACE-D199-4176-ADA2-4E54537F7B5B}">
  <sheetPr>
    <tabColor theme="8" tint="0.39997558519241921"/>
  </sheetPr>
  <dimension ref="A1:G34"/>
  <sheetViews>
    <sheetView zoomScale="70" zoomScaleNormal="70" workbookViewId="0">
      <selection activeCell="G47" sqref="G47"/>
    </sheetView>
  </sheetViews>
  <sheetFormatPr baseColWidth="10" defaultColWidth="11.453125" defaultRowHeight="15" customHeight="1"/>
  <cols>
    <col min="1" max="1" width="11.453125" style="205"/>
    <col min="2" max="2" width="41.1796875" style="205" customWidth="1"/>
    <col min="3" max="3" width="74.81640625" style="205" customWidth="1"/>
    <col min="4" max="6" width="11.453125" style="205"/>
    <col min="7" max="7" width="65.1796875" style="205" customWidth="1"/>
    <col min="8" max="16384" width="11.453125" style="205"/>
  </cols>
  <sheetData>
    <row r="1" spans="1:7" ht="15" customHeight="1">
      <c r="A1" s="271" t="s">
        <v>228</v>
      </c>
      <c r="B1" s="271"/>
      <c r="C1" s="271"/>
      <c r="D1" s="271"/>
      <c r="E1" s="271"/>
      <c r="F1" s="271"/>
      <c r="G1" s="271"/>
    </row>
    <row r="2" spans="1:7" ht="15" customHeight="1">
      <c r="A2" s="271" t="s">
        <v>229</v>
      </c>
      <c r="B2" s="271"/>
      <c r="C2" s="271"/>
      <c r="D2" s="271"/>
      <c r="E2" s="271"/>
      <c r="F2" s="271"/>
      <c r="G2" s="271"/>
    </row>
    <row r="3" spans="1:7" ht="30" customHeight="1">
      <c r="A3" s="272" t="s">
        <v>230</v>
      </c>
      <c r="B3" s="272"/>
      <c r="C3" s="272"/>
      <c r="D3" s="272"/>
      <c r="E3" s="272"/>
      <c r="F3" s="272"/>
      <c r="G3" s="272"/>
    </row>
    <row r="4" spans="1:7" ht="15" customHeight="1">
      <c r="A4" s="273" t="s">
        <v>231</v>
      </c>
      <c r="B4" s="273"/>
      <c r="C4" s="273"/>
      <c r="D4" s="273"/>
      <c r="E4" s="273"/>
      <c r="F4" s="273"/>
      <c r="G4" s="273"/>
    </row>
    <row r="5" spans="1:7" ht="15" customHeight="1">
      <c r="A5" s="270" t="s">
        <v>232</v>
      </c>
      <c r="B5" s="271"/>
      <c r="C5" s="271"/>
      <c r="D5" s="271"/>
      <c r="E5" s="271"/>
      <c r="F5" s="271"/>
      <c r="G5" s="271"/>
    </row>
    <row r="6" spans="1:7" ht="15" customHeight="1">
      <c r="A6" s="270" t="s">
        <v>233</v>
      </c>
      <c r="B6" s="271"/>
      <c r="C6" s="271"/>
      <c r="D6" s="271"/>
      <c r="E6" s="271"/>
      <c r="F6" s="271"/>
      <c r="G6" s="271"/>
    </row>
    <row r="7" spans="1:7" ht="15" customHeight="1">
      <c r="A7" s="270" t="s">
        <v>234</v>
      </c>
      <c r="B7" s="271"/>
      <c r="C7" s="271"/>
      <c r="D7" s="271"/>
      <c r="E7" s="271"/>
      <c r="F7" s="271"/>
      <c r="G7" s="271"/>
    </row>
    <row r="8" spans="1:7" ht="15" customHeight="1" thickBot="1"/>
    <row r="9" spans="1:7" ht="15" customHeight="1" thickBot="1">
      <c r="A9" s="274" t="s">
        <v>235</v>
      </c>
      <c r="B9" s="275"/>
      <c r="C9" s="280" t="s">
        <v>236</v>
      </c>
      <c r="D9" s="283" t="s">
        <v>237</v>
      </c>
      <c r="E9" s="284"/>
      <c r="F9" s="285"/>
      <c r="G9" s="280" t="s">
        <v>238</v>
      </c>
    </row>
    <row r="10" spans="1:7" ht="15" customHeight="1" thickBot="1">
      <c r="A10" s="276"/>
      <c r="B10" s="277"/>
      <c r="C10" s="281"/>
      <c r="D10" s="286" t="s">
        <v>239</v>
      </c>
      <c r="E10" s="287"/>
      <c r="F10" s="288" t="s">
        <v>240</v>
      </c>
      <c r="G10" s="281"/>
    </row>
    <row r="11" spans="1:7" ht="15" customHeight="1" thickBot="1">
      <c r="A11" s="278"/>
      <c r="B11" s="279"/>
      <c r="C11" s="282"/>
      <c r="D11" s="206" t="s">
        <v>241</v>
      </c>
      <c r="E11" s="206" t="s">
        <v>242</v>
      </c>
      <c r="F11" s="289"/>
      <c r="G11" s="282"/>
    </row>
    <row r="12" spans="1:7" ht="15" customHeight="1">
      <c r="A12" s="293"/>
      <c r="B12" s="296" t="s">
        <v>243</v>
      </c>
      <c r="C12" s="290" t="s">
        <v>244</v>
      </c>
      <c r="D12" s="299"/>
      <c r="E12" s="299"/>
      <c r="F12" s="299"/>
      <c r="G12" s="290" t="s">
        <v>245</v>
      </c>
    </row>
    <row r="13" spans="1:7" ht="15" customHeight="1">
      <c r="A13" s="294"/>
      <c r="B13" s="297"/>
      <c r="C13" s="291"/>
      <c r="D13" s="300"/>
      <c r="E13" s="300"/>
      <c r="F13" s="300"/>
      <c r="G13" s="291"/>
    </row>
    <row r="14" spans="1:7" ht="15" customHeight="1">
      <c r="A14" s="294"/>
      <c r="B14" s="297"/>
      <c r="C14" s="291"/>
      <c r="D14" s="300"/>
      <c r="E14" s="300"/>
      <c r="F14" s="300"/>
      <c r="G14" s="291"/>
    </row>
    <row r="15" spans="1:7" ht="15" customHeight="1">
      <c r="A15" s="294"/>
      <c r="B15" s="297"/>
      <c r="C15" s="291"/>
      <c r="D15" s="300"/>
      <c r="E15" s="300"/>
      <c r="F15" s="300"/>
      <c r="G15" s="291"/>
    </row>
    <row r="16" spans="1:7" ht="15" customHeight="1">
      <c r="A16" s="294"/>
      <c r="B16" s="297"/>
      <c r="C16" s="291"/>
      <c r="D16" s="300"/>
      <c r="E16" s="300"/>
      <c r="F16" s="300"/>
      <c r="G16" s="291"/>
    </row>
    <row r="17" spans="1:7" ht="15" customHeight="1">
      <c r="A17" s="294"/>
      <c r="B17" s="297"/>
      <c r="C17" s="291"/>
      <c r="D17" s="300"/>
      <c r="E17" s="300"/>
      <c r="F17" s="300"/>
      <c r="G17" s="291"/>
    </row>
    <row r="18" spans="1:7" ht="15" customHeight="1">
      <c r="A18" s="294"/>
      <c r="B18" s="297"/>
      <c r="C18" s="291"/>
      <c r="D18" s="300"/>
      <c r="E18" s="300"/>
      <c r="F18" s="300"/>
      <c r="G18" s="291"/>
    </row>
    <row r="19" spans="1:7" ht="15" customHeight="1">
      <c r="A19" s="294"/>
      <c r="B19" s="297"/>
      <c r="C19" s="291"/>
      <c r="D19" s="300"/>
      <c r="E19" s="300"/>
      <c r="F19" s="300"/>
      <c r="G19" s="291"/>
    </row>
    <row r="20" spans="1:7" ht="15" customHeight="1">
      <c r="A20" s="294"/>
      <c r="B20" s="297"/>
      <c r="C20" s="291"/>
      <c r="D20" s="300"/>
      <c r="E20" s="300"/>
      <c r="F20" s="300"/>
      <c r="G20" s="291"/>
    </row>
    <row r="21" spans="1:7" ht="15" customHeight="1">
      <c r="A21" s="294"/>
      <c r="B21" s="297"/>
      <c r="C21" s="291"/>
      <c r="D21" s="300"/>
      <c r="E21" s="300"/>
      <c r="F21" s="300"/>
      <c r="G21" s="291"/>
    </row>
    <row r="22" spans="1:7" ht="15" customHeight="1">
      <c r="A22" s="294"/>
      <c r="B22" s="297"/>
      <c r="C22" s="291"/>
      <c r="D22" s="300"/>
      <c r="E22" s="300"/>
      <c r="F22" s="300"/>
      <c r="G22" s="291"/>
    </row>
    <row r="23" spans="1:7" ht="15" customHeight="1" thickBot="1">
      <c r="A23" s="295"/>
      <c r="B23" s="298"/>
      <c r="C23" s="292"/>
      <c r="D23" s="301"/>
      <c r="E23" s="301"/>
      <c r="F23" s="301"/>
      <c r="G23" s="292"/>
    </row>
    <row r="24" spans="1:7" ht="15" customHeight="1" thickBot="1">
      <c r="A24" s="207"/>
      <c r="B24" s="208"/>
      <c r="C24" s="209"/>
      <c r="D24" s="210"/>
      <c r="E24" s="210"/>
      <c r="F24" s="210"/>
      <c r="G24" s="211"/>
    </row>
    <row r="25" spans="1:7" ht="15" customHeight="1">
      <c r="A25" s="293"/>
      <c r="B25" s="296" t="s">
        <v>246</v>
      </c>
      <c r="C25" s="290" t="s">
        <v>247</v>
      </c>
      <c r="D25" s="299"/>
      <c r="E25" s="299"/>
      <c r="F25" s="299"/>
      <c r="G25" s="302" t="s">
        <v>248</v>
      </c>
    </row>
    <row r="26" spans="1:7" ht="15" customHeight="1">
      <c r="A26" s="294"/>
      <c r="B26" s="297"/>
      <c r="C26" s="291"/>
      <c r="D26" s="300"/>
      <c r="E26" s="300"/>
      <c r="F26" s="300"/>
      <c r="G26" s="303"/>
    </row>
    <row r="27" spans="1:7" ht="15" customHeight="1">
      <c r="A27" s="294"/>
      <c r="B27" s="297"/>
      <c r="C27" s="291"/>
      <c r="D27" s="300"/>
      <c r="E27" s="300"/>
      <c r="F27" s="300"/>
      <c r="G27" s="303"/>
    </row>
    <row r="28" spans="1:7" ht="15" customHeight="1">
      <c r="A28" s="294"/>
      <c r="B28" s="297"/>
      <c r="C28" s="291"/>
      <c r="D28" s="300"/>
      <c r="E28" s="300"/>
      <c r="F28" s="300"/>
      <c r="G28" s="303"/>
    </row>
    <row r="29" spans="1:7" ht="15" customHeight="1">
      <c r="A29" s="294"/>
      <c r="B29" s="297"/>
      <c r="C29" s="291"/>
      <c r="D29" s="300"/>
      <c r="E29" s="300"/>
      <c r="F29" s="300"/>
      <c r="G29" s="303"/>
    </row>
    <row r="30" spans="1:7" ht="15" customHeight="1">
      <c r="A30" s="294"/>
      <c r="B30" s="297"/>
      <c r="C30" s="291"/>
      <c r="D30" s="300"/>
      <c r="E30" s="300"/>
      <c r="F30" s="300"/>
      <c r="G30" s="303"/>
    </row>
    <row r="31" spans="1:7" ht="15" customHeight="1">
      <c r="A31" s="294"/>
      <c r="B31" s="297"/>
      <c r="C31" s="291"/>
      <c r="D31" s="300"/>
      <c r="E31" s="300"/>
      <c r="F31" s="300"/>
      <c r="G31" s="303"/>
    </row>
    <row r="32" spans="1:7" ht="15" customHeight="1">
      <c r="A32" s="294"/>
      <c r="B32" s="297"/>
      <c r="C32" s="291"/>
      <c r="D32" s="300"/>
      <c r="E32" s="300"/>
      <c r="F32" s="300"/>
      <c r="G32" s="303"/>
    </row>
    <row r="33" spans="1:7" ht="15" customHeight="1">
      <c r="A33" s="294"/>
      <c r="B33" s="297"/>
      <c r="C33" s="291"/>
      <c r="D33" s="300"/>
      <c r="E33" s="300"/>
      <c r="F33" s="300"/>
      <c r="G33" s="303"/>
    </row>
    <row r="34" spans="1:7" ht="15" customHeight="1" thickBot="1">
      <c r="A34" s="295"/>
      <c r="B34" s="298"/>
      <c r="C34" s="292"/>
      <c r="D34" s="301"/>
      <c r="E34" s="301"/>
      <c r="F34" s="301"/>
      <c r="G34" s="304"/>
    </row>
  </sheetData>
  <mergeCells count="27">
    <mergeCell ref="G12:G23"/>
    <mergeCell ref="A25:A34"/>
    <mergeCell ref="B25:B34"/>
    <mergeCell ref="C25:C34"/>
    <mergeCell ref="D25:D34"/>
    <mergeCell ref="E25:E34"/>
    <mergeCell ref="F25:F34"/>
    <mergeCell ref="G25:G34"/>
    <mergeCell ref="A12:A23"/>
    <mergeCell ref="B12:B23"/>
    <mergeCell ref="C12:C23"/>
    <mergeCell ref="D12:D23"/>
    <mergeCell ref="E12:E23"/>
    <mergeCell ref="F12:F23"/>
    <mergeCell ref="A7:G7"/>
    <mergeCell ref="A9:B11"/>
    <mergeCell ref="C9:C11"/>
    <mergeCell ref="D9:F9"/>
    <mergeCell ref="G9:G11"/>
    <mergeCell ref="D10:E10"/>
    <mergeCell ref="F10:F11"/>
    <mergeCell ref="A6:G6"/>
    <mergeCell ref="A1:G1"/>
    <mergeCell ref="A2:G2"/>
    <mergeCell ref="A3:G3"/>
    <mergeCell ref="A4:G4"/>
    <mergeCell ref="A5: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D7F18-3A96-4BAF-BC9D-CCA635E1ABC7}">
  <dimension ref="A1:G19"/>
  <sheetViews>
    <sheetView workbookViewId="0">
      <selection activeCell="B38" sqref="B38"/>
    </sheetView>
  </sheetViews>
  <sheetFormatPr baseColWidth="10" defaultRowHeight="14.5"/>
  <cols>
    <col min="1" max="1" width="24.36328125" customWidth="1"/>
    <col min="2" max="2" width="34.453125" customWidth="1"/>
    <col min="3" max="3" width="32.6328125" customWidth="1"/>
    <col min="5" max="5" width="55.6328125" customWidth="1"/>
    <col min="6" max="6" width="26.36328125" style="5" customWidth="1"/>
    <col min="7" max="7" width="30" customWidth="1"/>
  </cols>
  <sheetData>
    <row r="1" spans="1:7" ht="51" customHeight="1">
      <c r="A1" s="196" t="s">
        <v>183</v>
      </c>
      <c r="B1" s="197" t="s">
        <v>200</v>
      </c>
      <c r="C1" s="197" t="s">
        <v>199</v>
      </c>
      <c r="E1" s="194" t="s">
        <v>182</v>
      </c>
      <c r="F1" s="195" t="s">
        <v>201</v>
      </c>
      <c r="G1" s="195" t="s">
        <v>168</v>
      </c>
    </row>
    <row r="2" spans="1:7">
      <c r="A2" s="186" t="s">
        <v>184</v>
      </c>
      <c r="B2" s="192">
        <v>700</v>
      </c>
      <c r="C2" s="192" t="s">
        <v>185</v>
      </c>
      <c r="E2" s="186" t="s">
        <v>179</v>
      </c>
      <c r="F2" s="192">
        <v>0.308</v>
      </c>
      <c r="G2" s="188" t="s">
        <v>171</v>
      </c>
    </row>
    <row r="3" spans="1:7">
      <c r="A3" s="186" t="s">
        <v>188</v>
      </c>
      <c r="B3" s="192">
        <v>1630</v>
      </c>
      <c r="C3" s="192">
        <v>434</v>
      </c>
      <c r="E3" s="186" t="s">
        <v>178</v>
      </c>
      <c r="F3" s="192">
        <v>2967</v>
      </c>
      <c r="G3" s="188" t="s">
        <v>167</v>
      </c>
    </row>
    <row r="4" spans="1:7">
      <c r="A4" s="186" t="s">
        <v>189</v>
      </c>
      <c r="B4" s="192">
        <v>1817</v>
      </c>
      <c r="C4" s="192">
        <v>532</v>
      </c>
      <c r="E4" s="189" t="s">
        <v>177</v>
      </c>
      <c r="F4" s="193">
        <v>4613</v>
      </c>
      <c r="G4" s="188" t="s">
        <v>167</v>
      </c>
    </row>
    <row r="5" spans="1:7">
      <c r="A5" s="186" t="s">
        <v>190</v>
      </c>
      <c r="B5" s="192">
        <v>1914</v>
      </c>
      <c r="C5" s="192">
        <v>434</v>
      </c>
      <c r="E5" s="189" t="s">
        <v>176</v>
      </c>
      <c r="F5" s="193">
        <v>2655</v>
      </c>
      <c r="G5" s="188" t="s">
        <v>167</v>
      </c>
    </row>
    <row r="6" spans="1:7">
      <c r="A6" s="186" t="s">
        <v>191</v>
      </c>
      <c r="B6" s="192">
        <v>1990</v>
      </c>
      <c r="C6" s="305" t="s">
        <v>202</v>
      </c>
      <c r="E6" s="189" t="s">
        <v>175</v>
      </c>
      <c r="F6" s="193">
        <v>2769</v>
      </c>
      <c r="G6" s="188" t="s">
        <v>167</v>
      </c>
    </row>
    <row r="7" spans="1:7">
      <c r="A7" s="186" t="s">
        <v>192</v>
      </c>
      <c r="B7" s="192">
        <v>2560</v>
      </c>
      <c r="C7" s="306"/>
      <c r="E7" s="189" t="s">
        <v>174</v>
      </c>
      <c r="F7" s="193" t="s">
        <v>170</v>
      </c>
      <c r="G7" s="188" t="s">
        <v>167</v>
      </c>
    </row>
    <row r="8" spans="1:7">
      <c r="A8" s="186" t="s">
        <v>193</v>
      </c>
      <c r="B8" s="192">
        <v>2884</v>
      </c>
      <c r="C8" s="192" t="s">
        <v>203</v>
      </c>
      <c r="E8" s="189" t="s">
        <v>173</v>
      </c>
      <c r="F8" s="193" t="s">
        <v>169</v>
      </c>
      <c r="G8" s="188" t="s">
        <v>167</v>
      </c>
    </row>
    <row r="9" spans="1:7">
      <c r="A9" s="186" t="s">
        <v>194</v>
      </c>
      <c r="B9" s="192">
        <v>2960</v>
      </c>
      <c r="C9" s="192" t="s">
        <v>186</v>
      </c>
      <c r="E9" s="186" t="s">
        <v>172</v>
      </c>
      <c r="F9" s="192">
        <v>33</v>
      </c>
      <c r="G9" s="188" t="s">
        <v>167</v>
      </c>
    </row>
    <row r="10" spans="1:7">
      <c r="A10" s="186" t="s">
        <v>162</v>
      </c>
      <c r="B10" s="192">
        <v>3400</v>
      </c>
      <c r="C10" s="192" t="s">
        <v>187</v>
      </c>
      <c r="E10" s="189" t="s">
        <v>181</v>
      </c>
      <c r="F10" s="191">
        <v>9.4E-2</v>
      </c>
      <c r="G10" s="188" t="s">
        <v>180</v>
      </c>
    </row>
    <row r="11" spans="1:7">
      <c r="A11" s="186" t="s">
        <v>195</v>
      </c>
      <c r="B11" s="192">
        <v>3410</v>
      </c>
      <c r="C11" s="192">
        <v>662</v>
      </c>
      <c r="E11" s="190"/>
    </row>
    <row r="12" spans="1:7">
      <c r="A12" s="186" t="s">
        <v>163</v>
      </c>
      <c r="B12" s="192">
        <v>3775</v>
      </c>
      <c r="C12" s="192" t="s">
        <v>186</v>
      </c>
    </row>
    <row r="13" spans="1:7">
      <c r="A13" s="186" t="s">
        <v>196</v>
      </c>
      <c r="B13" s="192">
        <v>5400</v>
      </c>
      <c r="C13" s="192" t="s">
        <v>186</v>
      </c>
    </row>
    <row r="14" spans="1:7">
      <c r="A14" s="186" t="s">
        <v>197</v>
      </c>
      <c r="B14" s="192">
        <v>6400</v>
      </c>
      <c r="C14" s="192" t="s">
        <v>187</v>
      </c>
    </row>
    <row r="15" spans="1:7">
      <c r="A15" s="186" t="s">
        <v>198</v>
      </c>
      <c r="B15" s="192">
        <v>8100</v>
      </c>
      <c r="C15" s="192" t="s">
        <v>187</v>
      </c>
    </row>
    <row r="17" spans="1:1">
      <c r="A17" t="s">
        <v>164</v>
      </c>
    </row>
    <row r="18" spans="1:1">
      <c r="A18" t="s">
        <v>165</v>
      </c>
    </row>
    <row r="19" spans="1:1">
      <c r="A19" s="187" t="s">
        <v>166</v>
      </c>
    </row>
  </sheetData>
  <mergeCells count="1">
    <mergeCell ref="C6:C7"/>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RowHeight="14.5"/>
  <cols>
    <col min="2" max="2" width="57.08984375" customWidth="1"/>
  </cols>
  <sheetData>
    <row r="1" spans="1:2">
      <c r="B1" s="23" t="s">
        <v>26</v>
      </c>
    </row>
    <row r="2" spans="1:2">
      <c r="B2" s="22" t="s">
        <v>27</v>
      </c>
    </row>
    <row r="3" spans="1:2">
      <c r="B3" s="22" t="s">
        <v>28</v>
      </c>
    </row>
    <row r="4" spans="1:2">
      <c r="A4" s="21"/>
      <c r="B4" s="22" t="s">
        <v>29</v>
      </c>
    </row>
    <row r="5" spans="1:2">
      <c r="B5" s="22" t="s">
        <v>30</v>
      </c>
    </row>
    <row r="6" spans="1:2">
      <c r="B6" s="22" t="s">
        <v>31</v>
      </c>
    </row>
    <row r="7" spans="1:2">
      <c r="B7" s="22" t="s">
        <v>32</v>
      </c>
    </row>
    <row r="8" spans="1:2">
      <c r="B8" s="22" t="s">
        <v>33</v>
      </c>
    </row>
    <row r="9" spans="1:2">
      <c r="B9" s="22" t="s">
        <v>34</v>
      </c>
    </row>
    <row r="10" spans="1:2">
      <c r="B10" s="22" t="s">
        <v>35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2B6599C-621B-4956-940F-FBBB3E6588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Mode d'emploi </vt:lpstr>
      <vt:lpstr>Feuil1</vt:lpstr>
      <vt:lpstr>2-Eval° quali (multicritères)</vt:lpstr>
      <vt:lpstr>3-Eval° quanti Incorporation</vt:lpstr>
      <vt:lpstr>3-Eval° quanti Régénération</vt:lpstr>
      <vt:lpstr>ODD</vt:lpstr>
      <vt:lpstr>Data GES</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BOURRY Axelle</cp:lastModifiedBy>
  <dcterms:created xsi:type="dcterms:W3CDTF">2021-01-18T16:21:19Z</dcterms:created>
  <dcterms:modified xsi:type="dcterms:W3CDTF">2023-06-07T14:23:42Z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